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revisions/userNames.xml" ContentType="application/vnd.openxmlformats-officedocument.spreadsheetml.userNam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activeX/activeX5.xml" ContentType="application/vnd.ms-office.activeX+xml"/>
  <Override PartName="/xl/activeX/activeX6.xml" ContentType="application/vnd.ms-office.activeX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35" yWindow="-75" windowWidth="14535" windowHeight="8715"/>
  </bookViews>
  <sheets>
    <sheet name="Kierunek" sheetId="1" r:id="rId1"/>
    <sheet name="Arkusz1" sheetId="2" r:id="rId2"/>
    <sheet name="Specjalność" sheetId="3" r:id="rId3"/>
    <sheet name="Żywienie" sheetId="4" r:id="rId4"/>
    <sheet name="Inżynieria" sheetId="5" r:id="rId5"/>
    <sheet name="Biotechnologia" sheetId="6" r:id="rId6"/>
    <sheet name="Inzynieria żywności i żywienie " sheetId="7" r:id="rId7"/>
    <sheet name="Arkusz2" sheetId="8" r:id="rId8"/>
  </sheets>
  <definedNames>
    <definedName name="druk_kier">Kierunek!$C$1:$AU$67</definedName>
    <definedName name="druk_podst">Kierunek!$C$1:$AU$67</definedName>
    <definedName name="druk_spec">Specjalność!$C$1:$AS$24</definedName>
    <definedName name="ECTS_r" localSheetId="6">#REF!</definedName>
    <definedName name="ECTS_r">#REF!</definedName>
    <definedName name="ECTS_s" localSheetId="6">#REF!</definedName>
    <definedName name="ECTS_s">#REF!</definedName>
    <definedName name="egz_r" localSheetId="6">#REF!</definedName>
    <definedName name="egz_r">#REF!</definedName>
    <definedName name="egz_s" localSheetId="6">#REF!</definedName>
    <definedName name="egz_s">#REF!</definedName>
    <definedName name="max_11" localSheetId="6">#REF!</definedName>
    <definedName name="max_11">#REF!</definedName>
    <definedName name="max_st" localSheetId="6">#REF!</definedName>
    <definedName name="max_st">#REF!</definedName>
    <definedName name="max_t" localSheetId="6">#REF!</definedName>
    <definedName name="max_t">#REF!</definedName>
    <definedName name="min_st" localSheetId="6">#REF!</definedName>
    <definedName name="min_st">#REF!</definedName>
    <definedName name="_xlnm.Print_Area" localSheetId="0">Kierunek!$C$1:$AZ$73</definedName>
    <definedName name="_xlnm.Print_Area" localSheetId="2">Specjalność!$C$1:$AS$33</definedName>
    <definedName name="tyg" localSheetId="6">#REF!</definedName>
    <definedName name="tyg">#REF!</definedName>
    <definedName name="Z_0CB504F8_1912_44EF_9680_C10E80AD96BC_.wvu.Cols" localSheetId="5" hidden="1">Biotechnologia!$A:$A</definedName>
    <definedName name="Z_0CB504F8_1912_44EF_9680_C10E80AD96BC_.wvu.Cols" localSheetId="6" hidden="1">'Inzynieria żywności i żywienie '!$A:$A</definedName>
    <definedName name="Z_0CB504F8_1912_44EF_9680_C10E80AD96BC_.wvu.Cols" localSheetId="4" hidden="1">Inżynieria!$A:$A</definedName>
    <definedName name="Z_0CB504F8_1912_44EF_9680_C10E80AD96BC_.wvu.Cols" localSheetId="0" hidden="1">Kierunek!$A:$A</definedName>
    <definedName name="Z_0CB504F8_1912_44EF_9680_C10E80AD96BC_.wvu.Cols" localSheetId="2" hidden="1">Specjalność!$A:$A</definedName>
    <definedName name="Z_0CB504F8_1912_44EF_9680_C10E80AD96BC_.wvu.Cols" localSheetId="3" hidden="1">Żywienie!$A:$A</definedName>
    <definedName name="Z_0CB504F8_1912_44EF_9680_C10E80AD96BC_.wvu.PrintArea" localSheetId="0" hidden="1">Kierunek!$C$1:$AZ$73</definedName>
    <definedName name="Z_0CB504F8_1912_44EF_9680_C10E80AD96BC_.wvu.PrintArea" localSheetId="2" hidden="1">Specjalność!$C$1:$AS$33</definedName>
    <definedName name="Z_0CB504F8_1912_44EF_9680_C10E80AD96BC_.wvu.Rows" localSheetId="2" hidden="1">Specjalność!$21:$21</definedName>
    <definedName name="Z_1A83F9A0_CB09_4569_89A4_805D1EFA0A6D_.wvu.Cols" localSheetId="5" hidden="1">Biotechnologia!$A:$A</definedName>
    <definedName name="Z_1A83F9A0_CB09_4569_89A4_805D1EFA0A6D_.wvu.Cols" localSheetId="6" hidden="1">'Inzynieria żywności i żywienie '!$A:$A</definedName>
    <definedName name="Z_1A83F9A0_CB09_4569_89A4_805D1EFA0A6D_.wvu.Cols" localSheetId="4" hidden="1">Inżynieria!$A:$A</definedName>
    <definedName name="Z_1A83F9A0_CB09_4569_89A4_805D1EFA0A6D_.wvu.Cols" localSheetId="0" hidden="1">Kierunek!$A:$A</definedName>
    <definedName name="Z_1A83F9A0_CB09_4569_89A4_805D1EFA0A6D_.wvu.Cols" localSheetId="2" hidden="1">Specjalność!$A:$A</definedName>
    <definedName name="Z_1A83F9A0_CB09_4569_89A4_805D1EFA0A6D_.wvu.Cols" localSheetId="3" hidden="1">Żywienie!$A:$A</definedName>
    <definedName name="Z_1A83F9A0_CB09_4569_89A4_805D1EFA0A6D_.wvu.PrintArea" localSheetId="0" hidden="1">Kierunek!$C$1:$AZ$73</definedName>
    <definedName name="Z_1A83F9A0_CB09_4569_89A4_805D1EFA0A6D_.wvu.PrintArea" localSheetId="2" hidden="1">Specjalność!$C$1:$AS$33</definedName>
    <definedName name="Z_1A83F9A0_CB09_4569_89A4_805D1EFA0A6D_.wvu.Rows" localSheetId="2" hidden="1">Specjalność!$21:$21</definedName>
    <definedName name="Z_239E246F_8917_4B7B_8E0A_19F175DE7D9A_.wvu.Cols" localSheetId="5" hidden="1">Biotechnologia!$A:$A</definedName>
    <definedName name="Z_239E246F_8917_4B7B_8E0A_19F175DE7D9A_.wvu.Cols" localSheetId="6" hidden="1">'Inzynieria żywności i żywienie '!$A:$A</definedName>
    <definedName name="Z_239E246F_8917_4B7B_8E0A_19F175DE7D9A_.wvu.Cols" localSheetId="4" hidden="1">Inżynieria!$A:$A</definedName>
    <definedName name="Z_239E246F_8917_4B7B_8E0A_19F175DE7D9A_.wvu.Cols" localSheetId="0" hidden="1">Kierunek!$A:$A</definedName>
    <definedName name="Z_239E246F_8917_4B7B_8E0A_19F175DE7D9A_.wvu.Cols" localSheetId="2" hidden="1">Specjalność!$A:$A</definedName>
    <definedName name="Z_239E246F_8917_4B7B_8E0A_19F175DE7D9A_.wvu.Cols" localSheetId="3" hidden="1">Żywienie!$A:$A</definedName>
    <definedName name="Z_239E246F_8917_4B7B_8E0A_19F175DE7D9A_.wvu.PrintArea" localSheetId="0" hidden="1">Kierunek!$C$1:$AZ$73</definedName>
    <definedName name="Z_239E246F_8917_4B7B_8E0A_19F175DE7D9A_.wvu.PrintArea" localSheetId="2" hidden="1">Specjalność!$C$1:$AS$33</definedName>
    <definedName name="Z_239E246F_8917_4B7B_8E0A_19F175DE7D9A_.wvu.Rows" localSheetId="2" hidden="1">Specjalność!$21:$21</definedName>
    <definedName name="Z_42644E2A_28AE_4EC2_B515_5FE83F7FB241_.wvu.Cols" localSheetId="5" hidden="1">Biotechnologia!$A:$A</definedName>
    <definedName name="Z_42644E2A_28AE_4EC2_B515_5FE83F7FB241_.wvu.Cols" localSheetId="6" hidden="1">'Inzynieria żywności i żywienie '!$A:$A</definedName>
    <definedName name="Z_42644E2A_28AE_4EC2_B515_5FE83F7FB241_.wvu.Cols" localSheetId="4" hidden="1">Inżynieria!$A:$A</definedName>
    <definedName name="Z_42644E2A_28AE_4EC2_B515_5FE83F7FB241_.wvu.Cols" localSheetId="0" hidden="1">Kierunek!$A:$A</definedName>
    <definedName name="Z_42644E2A_28AE_4EC2_B515_5FE83F7FB241_.wvu.Cols" localSheetId="2" hidden="1">Specjalność!$A:$A</definedName>
    <definedName name="Z_42644E2A_28AE_4EC2_B515_5FE83F7FB241_.wvu.Cols" localSheetId="3" hidden="1">Żywienie!$A:$A</definedName>
    <definedName name="Z_42644E2A_28AE_4EC2_B515_5FE83F7FB241_.wvu.PrintArea" localSheetId="0" hidden="1">Kierunek!$C$1:$AZ$73</definedName>
    <definedName name="Z_42644E2A_28AE_4EC2_B515_5FE83F7FB241_.wvu.PrintArea" localSheetId="2" hidden="1">Specjalność!$C$1:$AS$33</definedName>
    <definedName name="Z_42644E2A_28AE_4EC2_B515_5FE83F7FB241_.wvu.Rows" localSheetId="2" hidden="1">Specjalność!$21:$21</definedName>
    <definedName name="Z_626A0908_4B9A_4C44_9265_EBA9804284D3_.wvu.Cols" localSheetId="5" hidden="1">Biotechnologia!$A:$A</definedName>
    <definedName name="Z_626A0908_4B9A_4C44_9265_EBA9804284D3_.wvu.Cols" localSheetId="6" hidden="1">'Inzynieria żywności i żywienie '!$A:$A</definedName>
    <definedName name="Z_626A0908_4B9A_4C44_9265_EBA9804284D3_.wvu.Cols" localSheetId="4" hidden="1">Inżynieria!$A:$A</definedName>
    <definedName name="Z_626A0908_4B9A_4C44_9265_EBA9804284D3_.wvu.Cols" localSheetId="0" hidden="1">Kierunek!$A:$A</definedName>
    <definedName name="Z_626A0908_4B9A_4C44_9265_EBA9804284D3_.wvu.Cols" localSheetId="2" hidden="1">Specjalność!$A:$A</definedName>
    <definedName name="Z_626A0908_4B9A_4C44_9265_EBA9804284D3_.wvu.Cols" localSheetId="3" hidden="1">Żywienie!$A:$A</definedName>
    <definedName name="Z_626A0908_4B9A_4C44_9265_EBA9804284D3_.wvu.PrintArea" localSheetId="0" hidden="1">Kierunek!$C$1:$AZ$73</definedName>
    <definedName name="Z_626A0908_4B9A_4C44_9265_EBA9804284D3_.wvu.PrintArea" localSheetId="2" hidden="1">Specjalność!$C$1:$AS$33</definedName>
    <definedName name="Z_626A0908_4B9A_4C44_9265_EBA9804284D3_.wvu.Rows" localSheetId="2" hidden="1">Specjalność!$21:$21</definedName>
    <definedName name="Z_6B99072D_06CA_45F2_AB39_36A02907F114_.wvu.Cols" localSheetId="5" hidden="1">Biotechnologia!$A:$A</definedName>
    <definedName name="Z_6B99072D_06CA_45F2_AB39_36A02907F114_.wvu.Cols" localSheetId="6" hidden="1">'Inzynieria żywności i żywienie '!$A:$A</definedName>
    <definedName name="Z_6B99072D_06CA_45F2_AB39_36A02907F114_.wvu.Cols" localSheetId="4" hidden="1">Inżynieria!$A:$A</definedName>
    <definedName name="Z_6B99072D_06CA_45F2_AB39_36A02907F114_.wvu.Cols" localSheetId="0" hidden="1">Kierunek!$A:$A</definedName>
    <definedName name="Z_6B99072D_06CA_45F2_AB39_36A02907F114_.wvu.Cols" localSheetId="2" hidden="1">Specjalność!$A:$A</definedName>
    <definedName name="Z_6B99072D_06CA_45F2_AB39_36A02907F114_.wvu.Cols" localSheetId="3" hidden="1">Żywienie!$A:$A</definedName>
    <definedName name="Z_6B99072D_06CA_45F2_AB39_36A02907F114_.wvu.PrintArea" localSheetId="0" hidden="1">Kierunek!$C$1:$AZ$73</definedName>
    <definedName name="Z_6B99072D_06CA_45F2_AB39_36A02907F114_.wvu.PrintArea" localSheetId="2" hidden="1">Specjalność!$C$1:$AS$33</definedName>
    <definedName name="Z_6B99072D_06CA_45F2_AB39_36A02907F114_.wvu.Rows" localSheetId="2" hidden="1">Specjalność!$21:$21</definedName>
    <definedName name="Z_754E505B_179A_4D75_85CA_0ADF977B7FD6_.wvu.Cols" localSheetId="5" hidden="1">Biotechnologia!$A:$A</definedName>
    <definedName name="Z_754E505B_179A_4D75_85CA_0ADF977B7FD6_.wvu.Cols" localSheetId="6" hidden="1">'Inzynieria żywności i żywienie '!$A:$A</definedName>
    <definedName name="Z_754E505B_179A_4D75_85CA_0ADF977B7FD6_.wvu.Cols" localSheetId="4" hidden="1">Inżynieria!$A:$A</definedName>
    <definedName name="Z_754E505B_179A_4D75_85CA_0ADF977B7FD6_.wvu.Cols" localSheetId="0" hidden="1">Kierunek!$A:$A</definedName>
    <definedName name="Z_754E505B_179A_4D75_85CA_0ADF977B7FD6_.wvu.Cols" localSheetId="2" hidden="1">Specjalność!$A:$A</definedName>
    <definedName name="Z_754E505B_179A_4D75_85CA_0ADF977B7FD6_.wvu.Cols" localSheetId="3" hidden="1">Żywienie!$A:$A</definedName>
    <definedName name="Z_754E505B_179A_4D75_85CA_0ADF977B7FD6_.wvu.PrintArea" localSheetId="0" hidden="1">Kierunek!$C$1:$AZ$73</definedName>
    <definedName name="Z_754E505B_179A_4D75_85CA_0ADF977B7FD6_.wvu.PrintArea" localSheetId="2" hidden="1">Specjalność!$C$1:$AS$33</definedName>
    <definedName name="Z_754E505B_179A_4D75_85CA_0ADF977B7FD6_.wvu.Rows" localSheetId="2" hidden="1">Specjalność!$21:$21</definedName>
  </definedNames>
  <calcPr calcId="125725"/>
  <customWorkbookViews>
    <customWorkbookView name="R1 - Widok osobisty" guid="{6B99072D-06CA-45F2-AB39-36A02907F114}" mergeInterval="0" personalView="1" maximized="1" xWindow="1" yWindow="1" windowWidth="1198" windowHeight="745" activeSheetId="1"/>
    <customWorkbookView name="Monika - Widok osobisty" guid="{0CB504F8-1912-44EF-9680-C10E80AD96BC}" mergeInterval="0" personalView="1" maximized="1" xWindow="1" yWindow="1" windowWidth="1276" windowHeight="795" activeSheetId="1"/>
    <customWorkbookView name="Diakun - Widok osobisty" guid="{239E246F-8917-4B7B-8E0A-19F175DE7D9A}" mergeInterval="0" personalView="1" maximized="1" xWindow="1" yWindow="1" windowWidth="955" windowHeight="532" activeSheetId="7"/>
    <customWorkbookView name="Sławomir Nagnajewicz - Widok osobisty" guid="{1A83F9A0-CB09-4569-89A4-805D1EFA0A6D}" mergeInterval="0" personalView="1" maximized="1" xWindow="1" yWindow="1" windowWidth="1436" windowHeight="671" activeSheetId="7"/>
    <customWorkbookView name="user - Widok osobisty" guid="{42644E2A-28AE-4EC2-B515-5FE83F7FB241}" mergeInterval="0" personalView="1" maximized="1" xWindow="1" yWindow="1" windowWidth="1276" windowHeight="795" activeSheetId="7"/>
    <customWorkbookView name="Iwona Michalska-Pożoga - Widok osobisty" guid="{626A0908-4B9A-4C44-9265-EBA9804284D3}" mergeInterval="0" personalView="1" maximized="1" xWindow="1" yWindow="1" windowWidth="1916" windowHeight="851" activeSheetId="7"/>
    <customWorkbookView name="Jarosław Diakun - Widok osobisty" guid="{754E505B-179A-4D75-85CA-0ADF977B7FD6}" mergeInterval="0" personalView="1" maximized="1" xWindow="-4" yWindow="-4" windowWidth="1288" windowHeight="988" activeSheetId="1"/>
  </customWorkbookViews>
</workbook>
</file>

<file path=xl/calcChain.xml><?xml version="1.0" encoding="utf-8"?>
<calcChain xmlns="http://schemas.openxmlformats.org/spreadsheetml/2006/main">
  <c r="L15" i="1"/>
  <c r="J15"/>
  <c r="I15"/>
  <c r="L14"/>
  <c r="J14"/>
  <c r="I14"/>
  <c r="L63" l="1"/>
  <c r="J63"/>
  <c r="I63"/>
  <c r="H63"/>
  <c r="G63"/>
  <c r="G64"/>
  <c r="H64"/>
  <c r="I64"/>
  <c r="J64"/>
  <c r="L64"/>
  <c r="G39"/>
  <c r="H39"/>
  <c r="I39"/>
  <c r="J39"/>
  <c r="L39"/>
  <c r="K39" l="1"/>
  <c r="K63"/>
  <c r="K64"/>
  <c r="L38"/>
  <c r="J38"/>
  <c r="I38"/>
  <c r="H38"/>
  <c r="G38"/>
  <c r="T17" i="7"/>
  <c r="L17"/>
  <c r="H17"/>
  <c r="Y17"/>
  <c r="Q17"/>
  <c r="P17"/>
  <c r="O17"/>
  <c r="N17"/>
  <c r="M17"/>
  <c r="K17"/>
  <c r="J17"/>
  <c r="I17"/>
  <c r="G17"/>
  <c r="F17"/>
  <c r="E17"/>
  <c r="L10" i="1"/>
  <c r="J14" i="4"/>
  <c r="F14"/>
  <c r="E14"/>
  <c r="K38" i="1" l="1"/>
  <c r="K18" i="7"/>
  <c r="I14" i="4"/>
  <c r="L33" i="1"/>
  <c r="J33"/>
  <c r="I33"/>
  <c r="H33"/>
  <c r="G33"/>
  <c r="L37"/>
  <c r="J37"/>
  <c r="I37"/>
  <c r="H37"/>
  <c r="G37"/>
  <c r="L19"/>
  <c r="J19"/>
  <c r="I19"/>
  <c r="H19"/>
  <c r="G19"/>
  <c r="L13"/>
  <c r="J13"/>
  <c r="I13"/>
  <c r="L54"/>
  <c r="J54"/>
  <c r="I54"/>
  <c r="H54"/>
  <c r="G54"/>
  <c r="L56"/>
  <c r="J56"/>
  <c r="I56"/>
  <c r="H56"/>
  <c r="G56"/>
  <c r="L20"/>
  <c r="J20"/>
  <c r="I20"/>
  <c r="H20"/>
  <c r="G20"/>
  <c r="L18"/>
  <c r="J18"/>
  <c r="I18"/>
  <c r="H18"/>
  <c r="G18"/>
  <c r="E19" i="7"/>
  <c r="X17"/>
  <c r="W17"/>
  <c r="V17"/>
  <c r="U17"/>
  <c r="S17"/>
  <c r="R17"/>
  <c r="K33" i="1" l="1"/>
  <c r="K20"/>
  <c r="K18"/>
  <c r="K56"/>
  <c r="K54"/>
  <c r="K19"/>
  <c r="K37"/>
  <c r="U18" i="7"/>
  <c r="P18"/>
  <c r="L18" i="6"/>
  <c r="N18"/>
  <c r="Q18"/>
  <c r="R18"/>
  <c r="X18"/>
  <c r="E18" i="7" l="1"/>
  <c r="X19" i="4"/>
  <c r="H15"/>
  <c r="H13"/>
  <c r="E13"/>
  <c r="F12"/>
  <c r="E12"/>
  <c r="G11"/>
  <c r="E11"/>
  <c r="F10"/>
  <c r="E10"/>
  <c r="E9"/>
  <c r="F8"/>
  <c r="N17" i="5"/>
  <c r="U17"/>
  <c r="V17"/>
  <c r="W17"/>
  <c r="X17"/>
  <c r="E20" i="6" l="1"/>
  <c r="Y18"/>
  <c r="W18"/>
  <c r="V18"/>
  <c r="U18"/>
  <c r="T18"/>
  <c r="S18"/>
  <c r="P18"/>
  <c r="O18"/>
  <c r="M18"/>
  <c r="K18"/>
  <c r="J15"/>
  <c r="I15"/>
  <c r="J14"/>
  <c r="I14"/>
  <c r="J13"/>
  <c r="E13"/>
  <c r="I13" s="1"/>
  <c r="J12"/>
  <c r="F12"/>
  <c r="E12"/>
  <c r="J11"/>
  <c r="F11"/>
  <c r="E11"/>
  <c r="J10"/>
  <c r="G10"/>
  <c r="E10"/>
  <c r="J9"/>
  <c r="F9"/>
  <c r="E9"/>
  <c r="J8"/>
  <c r="H18"/>
  <c r="G18"/>
  <c r="F8"/>
  <c r="E8"/>
  <c r="E19" i="5"/>
  <c r="Y17"/>
  <c r="U18"/>
  <c r="T17"/>
  <c r="S17"/>
  <c r="Q17"/>
  <c r="P17"/>
  <c r="O17"/>
  <c r="M17"/>
  <c r="L17"/>
  <c r="K17"/>
  <c r="J15"/>
  <c r="I15"/>
  <c r="J14"/>
  <c r="H14"/>
  <c r="H17" s="1"/>
  <c r="J13"/>
  <c r="F13"/>
  <c r="E13"/>
  <c r="J12"/>
  <c r="F12"/>
  <c r="E12"/>
  <c r="J11"/>
  <c r="F11"/>
  <c r="E11"/>
  <c r="J10"/>
  <c r="G17"/>
  <c r="I10"/>
  <c r="J9"/>
  <c r="F9"/>
  <c r="E9"/>
  <c r="J8"/>
  <c r="F8"/>
  <c r="E8"/>
  <c r="E21" i="4"/>
  <c r="Y19"/>
  <c r="W19"/>
  <c r="V19"/>
  <c r="U19"/>
  <c r="T19"/>
  <c r="S19"/>
  <c r="Q19"/>
  <c r="P19"/>
  <c r="O19"/>
  <c r="M19"/>
  <c r="L19"/>
  <c r="K19"/>
  <c r="J15"/>
  <c r="I15"/>
  <c r="J13"/>
  <c r="I13"/>
  <c r="J12"/>
  <c r="I12"/>
  <c r="J11"/>
  <c r="I11"/>
  <c r="J10"/>
  <c r="I10"/>
  <c r="J9"/>
  <c r="I9"/>
  <c r="J8"/>
  <c r="H19"/>
  <c r="G19"/>
  <c r="F19"/>
  <c r="E8"/>
  <c r="E19" s="1"/>
  <c r="K19" i="6" l="1"/>
  <c r="I14" i="5"/>
  <c r="I11" i="6"/>
  <c r="E17" i="5"/>
  <c r="I12"/>
  <c r="E18" i="6"/>
  <c r="J18"/>
  <c r="J19" i="4"/>
  <c r="J17" i="5"/>
  <c r="F18" i="6"/>
  <c r="I9"/>
  <c r="U19"/>
  <c r="K20" i="4"/>
  <c r="P20"/>
  <c r="U20"/>
  <c r="F17" i="5"/>
  <c r="I9"/>
  <c r="I11"/>
  <c r="I13"/>
  <c r="K18"/>
  <c r="P18"/>
  <c r="I10" i="6"/>
  <c r="I12"/>
  <c r="P19"/>
  <c r="E19" s="1"/>
  <c r="I8"/>
  <c r="I8" i="5"/>
  <c r="I8" i="4"/>
  <c r="I19" s="1"/>
  <c r="I17" i="5" l="1"/>
  <c r="I18" i="6"/>
  <c r="E20" i="4"/>
  <c r="E18" i="5"/>
  <c r="E24" i="3"/>
  <c r="I22"/>
  <c r="G22"/>
  <c r="H22"/>
  <c r="V16" i="1" l="1"/>
  <c r="U16"/>
  <c r="T16"/>
  <c r="S16"/>
  <c r="R16"/>
  <c r="Q16"/>
  <c r="P16"/>
  <c r="O16"/>
  <c r="N16"/>
  <c r="M16"/>
  <c r="L27"/>
  <c r="J27"/>
  <c r="I27"/>
  <c r="H27"/>
  <c r="G27"/>
  <c r="L53"/>
  <c r="J53"/>
  <c r="I53"/>
  <c r="H53"/>
  <c r="G53"/>
  <c r="L52"/>
  <c r="J52"/>
  <c r="I52"/>
  <c r="H52"/>
  <c r="G52"/>
  <c r="L45"/>
  <c r="J45"/>
  <c r="I45"/>
  <c r="H45"/>
  <c r="G45"/>
  <c r="L60"/>
  <c r="J60"/>
  <c r="I60"/>
  <c r="H60"/>
  <c r="G60"/>
  <c r="L24"/>
  <c r="J24"/>
  <c r="I24"/>
  <c r="H24"/>
  <c r="G24"/>
  <c r="G26"/>
  <c r="H26"/>
  <c r="I26"/>
  <c r="J26"/>
  <c r="L26"/>
  <c r="K60" l="1"/>
  <c r="K27"/>
  <c r="K24"/>
  <c r="K53"/>
  <c r="K45"/>
  <c r="K52"/>
  <c r="K26"/>
  <c r="G58"/>
  <c r="H58"/>
  <c r="I58"/>
  <c r="J58"/>
  <c r="L58"/>
  <c r="G25"/>
  <c r="H25"/>
  <c r="I25"/>
  <c r="J25"/>
  <c r="L25"/>
  <c r="L23"/>
  <c r="G23"/>
  <c r="H23"/>
  <c r="I23"/>
  <c r="J23"/>
  <c r="G41"/>
  <c r="H41"/>
  <c r="I41"/>
  <c r="J41"/>
  <c r="G40"/>
  <c r="H40"/>
  <c r="I40"/>
  <c r="J40"/>
  <c r="L40"/>
  <c r="L41"/>
  <c r="G10"/>
  <c r="H10"/>
  <c r="I10"/>
  <c r="J10"/>
  <c r="K58" l="1"/>
  <c r="K25"/>
  <c r="K40"/>
  <c r="K10"/>
  <c r="K41"/>
  <c r="K23"/>
  <c r="L35"/>
  <c r="G35"/>
  <c r="H35"/>
  <c r="I35"/>
  <c r="J35"/>
  <c r="G36"/>
  <c r="H36"/>
  <c r="I36"/>
  <c r="J36"/>
  <c r="L36"/>
  <c r="G42"/>
  <c r="H42"/>
  <c r="I42"/>
  <c r="J42"/>
  <c r="L42"/>
  <c r="G44"/>
  <c r="H44"/>
  <c r="I44"/>
  <c r="J44"/>
  <c r="L44"/>
  <c r="G46"/>
  <c r="H46"/>
  <c r="I46"/>
  <c r="J46"/>
  <c r="L46"/>
  <c r="G48"/>
  <c r="H48"/>
  <c r="I48"/>
  <c r="J48"/>
  <c r="L48"/>
  <c r="G34"/>
  <c r="H34"/>
  <c r="I34"/>
  <c r="J34"/>
  <c r="G50"/>
  <c r="H50"/>
  <c r="I50"/>
  <c r="J50"/>
  <c r="L32"/>
  <c r="L34"/>
  <c r="L50"/>
  <c r="G32"/>
  <c r="H32"/>
  <c r="I32"/>
  <c r="J32"/>
  <c r="K44" l="1"/>
  <c r="K48"/>
  <c r="K42"/>
  <c r="K36"/>
  <c r="K35"/>
  <c r="K46"/>
  <c r="K32"/>
  <c r="K34"/>
  <c r="K50"/>
  <c r="L62"/>
  <c r="L17"/>
  <c r="L8"/>
  <c r="G62"/>
  <c r="H62"/>
  <c r="I62"/>
  <c r="J62"/>
  <c r="K62" l="1"/>
  <c r="AD22" i="3" l="1"/>
  <c r="AZ61" i="1" s="1"/>
  <c r="AC22" i="3"/>
  <c r="AY61" i="1" s="1"/>
  <c r="AB22" i="3"/>
  <c r="AX61" i="1" s="1"/>
  <c r="AA22" i="3"/>
  <c r="AW61" i="1" s="1"/>
  <c r="Z22" i="3"/>
  <c r="AV61" i="1" s="1"/>
  <c r="L31"/>
  <c r="H31"/>
  <c r="I31"/>
  <c r="J31"/>
  <c r="G31"/>
  <c r="L21"/>
  <c r="L22"/>
  <c r="G21"/>
  <c r="H21"/>
  <c r="I21"/>
  <c r="J21"/>
  <c r="G22"/>
  <c r="H22"/>
  <c r="I22"/>
  <c r="J22"/>
  <c r="H17"/>
  <c r="I17"/>
  <c r="J17"/>
  <c r="G17"/>
  <c r="H8"/>
  <c r="I8"/>
  <c r="J8"/>
  <c r="G8"/>
  <c r="M7"/>
  <c r="AZ30"/>
  <c r="AY30"/>
  <c r="AX30"/>
  <c r="AW30"/>
  <c r="AV30"/>
  <c r="AZ16"/>
  <c r="AY16"/>
  <c r="AX16"/>
  <c r="AW16"/>
  <c r="AV16"/>
  <c r="AZ7"/>
  <c r="AY7"/>
  <c r="AX7"/>
  <c r="AW7"/>
  <c r="AV7"/>
  <c r="G16" l="1"/>
  <c r="J16"/>
  <c r="I16"/>
  <c r="H16"/>
  <c r="L16"/>
  <c r="L7"/>
  <c r="K8"/>
  <c r="J7"/>
  <c r="H7"/>
  <c r="I7"/>
  <c r="K31"/>
  <c r="AX65"/>
  <c r="K22"/>
  <c r="K21"/>
  <c r="G7"/>
  <c r="K17"/>
  <c r="AW65"/>
  <c r="AY65"/>
  <c r="I30"/>
  <c r="G30"/>
  <c r="L30"/>
  <c r="Z23" i="3"/>
  <c r="AZ65" i="1"/>
  <c r="AV65"/>
  <c r="J30"/>
  <c r="H30"/>
  <c r="K16" l="1"/>
  <c r="K30"/>
  <c r="K7"/>
  <c r="AV66"/>
  <c r="AK1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N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M30"/>
  <c r="O30"/>
  <c r="P30"/>
  <c r="Q30"/>
  <c r="AR30"/>
  <c r="AS30"/>
  <c r="AT30"/>
  <c r="AU30"/>
  <c r="M65" l="1"/>
  <c r="AE65"/>
  <c r="Y65"/>
  <c r="W65"/>
  <c r="U65"/>
  <c r="O65"/>
  <c r="AD65"/>
  <c r="AB65"/>
  <c r="Z65"/>
  <c r="T65"/>
  <c r="R65"/>
  <c r="P65"/>
  <c r="AA65"/>
  <c r="Q65"/>
  <c r="AF65"/>
  <c r="V65"/>
  <c r="E7" i="3" l="1"/>
  <c r="E21"/>
  <c r="F7"/>
  <c r="G7"/>
  <c r="H7"/>
  <c r="F21"/>
  <c r="G21"/>
  <c r="H21"/>
  <c r="Y22"/>
  <c r="X22"/>
  <c r="W22"/>
  <c r="V22"/>
  <c r="U22"/>
  <c r="T22"/>
  <c r="S22"/>
  <c r="R22"/>
  <c r="P22"/>
  <c r="O22"/>
  <c r="N22"/>
  <c r="M22"/>
  <c r="AI61" i="1" s="1"/>
  <c r="X65"/>
  <c r="L22" i="3"/>
  <c r="Q22"/>
  <c r="J7"/>
  <c r="J21"/>
  <c r="K22"/>
  <c r="F2"/>
  <c r="J22" l="1"/>
  <c r="AH61" i="1"/>
  <c r="AH65" s="1"/>
  <c r="AO65"/>
  <c r="AN65"/>
  <c r="AM65"/>
  <c r="G61"/>
  <c r="G65" s="1"/>
  <c r="AR65"/>
  <c r="AT65"/>
  <c r="AQ65"/>
  <c r="AU65"/>
  <c r="AS65"/>
  <c r="I21" i="3"/>
  <c r="AP65" i="1"/>
  <c r="AJ65"/>
  <c r="J61"/>
  <c r="J65" s="1"/>
  <c r="AG65"/>
  <c r="AI65"/>
  <c r="AK65"/>
  <c r="S65"/>
  <c r="R66" s="1"/>
  <c r="N65"/>
  <c r="M66" s="1"/>
  <c r="AC65"/>
  <c r="AB66" s="1"/>
  <c r="I7" i="3"/>
  <c r="U23"/>
  <c r="K23"/>
  <c r="P23"/>
  <c r="H61" i="1" l="1"/>
  <c r="H65" s="1"/>
  <c r="E23" i="3"/>
  <c r="AL65" i="1"/>
  <c r="AL66" s="1"/>
  <c r="AQ66"/>
  <c r="L61"/>
  <c r="L65" s="1"/>
  <c r="I61"/>
  <c r="AG66"/>
  <c r="K61" l="1"/>
  <c r="K65" s="1"/>
  <c r="J68" s="1"/>
  <c r="W66"/>
  <c r="G66" s="1"/>
  <c r="G68" l="1"/>
  <c r="H68"/>
  <c r="I65"/>
  <c r="I68" s="1"/>
  <c r="K68" l="1"/>
</calcChain>
</file>

<file path=xl/sharedStrings.xml><?xml version="1.0" encoding="utf-8"?>
<sst xmlns="http://schemas.openxmlformats.org/spreadsheetml/2006/main" count="457" uniqueCount="195">
  <si>
    <t>W</t>
  </si>
  <si>
    <t>Ć</t>
  </si>
  <si>
    <t>L</t>
  </si>
  <si>
    <t>P</t>
  </si>
  <si>
    <t>S</t>
  </si>
  <si>
    <t>Lp</t>
  </si>
  <si>
    <t>Sem. I</t>
  </si>
  <si>
    <t>Sem. II</t>
  </si>
  <si>
    <t>Sem. III</t>
  </si>
  <si>
    <t>Sem. IV</t>
  </si>
  <si>
    <t>Sem. V</t>
  </si>
  <si>
    <t>Sem. VI</t>
  </si>
  <si>
    <t>Sem. VII</t>
  </si>
  <si>
    <t>Suma godzin / ECTS</t>
  </si>
  <si>
    <t xml:space="preserve">Razem  </t>
  </si>
  <si>
    <t xml:space="preserve">PLAN STUDIÓW DLA KIERUNKU: </t>
  </si>
  <si>
    <t xml:space="preserve">SPECJALNOŚĆ: </t>
  </si>
  <si>
    <t xml:space="preserve">Obowiązuje od roku akademickiego: </t>
  </si>
  <si>
    <t xml:space="preserve">Data wydruku: </t>
  </si>
  <si>
    <t xml:space="preserve">Data sporządzenia: </t>
  </si>
  <si>
    <t xml:space="preserve">Liczba egzaminów  </t>
  </si>
  <si>
    <t>A</t>
  </si>
  <si>
    <t>NIETECHNICZNE</t>
  </si>
  <si>
    <r>
      <t>P</t>
    </r>
    <r>
      <rPr>
        <vertAlign val="subscript"/>
        <sz val="10"/>
        <rFont val="Arial CE"/>
        <family val="2"/>
        <charset val="238"/>
      </rPr>
      <t>E</t>
    </r>
  </si>
  <si>
    <t>B</t>
  </si>
  <si>
    <t>PODSTAWOWE</t>
  </si>
  <si>
    <t xml:space="preserve">Liczba egzaminów </t>
  </si>
  <si>
    <t>C</t>
  </si>
  <si>
    <t>D</t>
  </si>
  <si>
    <t xml:space="preserve">* Treści kształcenia w zakresie technologii informacyjnej: podstawy technik informatycznych, przetwarzanie tekstów, arkusze kalkulacyjne, bazy danych, grafika menedżerska </t>
  </si>
  <si>
    <t xml:space="preserve">   i/lub prezentacyjna, usługi w sieciach informatycznych, pozyskiwanie i przetwarzanie informacji – powinny stanowić co najmniej odpowiednio dobrany podzbiór informacji </t>
  </si>
  <si>
    <t xml:space="preserve">   zawartych w modułach wymaganych do uzyskania Europejskiego Certyfikatu  Umiejętności Komputerowych (ECDL – European Computer Driving Licence).</t>
  </si>
  <si>
    <t>Seminarium dyplomowe, egzamin dyplomowy</t>
  </si>
  <si>
    <t>wszystkie</t>
  </si>
  <si>
    <t>Przedmioty (Kursy)</t>
  </si>
  <si>
    <t>SPECJALNOŚCIOWE</t>
  </si>
  <si>
    <r>
      <t>P</t>
    </r>
    <r>
      <rPr>
        <vertAlign val="subscript"/>
        <sz val="14"/>
        <rFont val="Arial CE"/>
        <family val="2"/>
        <charset val="238"/>
      </rPr>
      <t>E</t>
    </r>
  </si>
  <si>
    <t xml:space="preserve">  kursy egzaminacyjne</t>
  </si>
  <si>
    <t xml:space="preserve">  kursy nieegzaminacyjne</t>
  </si>
  <si>
    <t>Humanistyczne</t>
  </si>
  <si>
    <t>Matematyka</t>
  </si>
  <si>
    <t>KIERUNKOWE</t>
  </si>
  <si>
    <t>Sem. VIII</t>
  </si>
  <si>
    <t>Statystyka inżynierska</t>
  </si>
  <si>
    <t>Podstawy fizyki</t>
  </si>
  <si>
    <t>Maszynoznawstwo przetwórstwa spożywczego</t>
  </si>
  <si>
    <t>Razem  A + B + C + D</t>
  </si>
  <si>
    <t>Technologia Żywności i Żywienie Człowieka I-szy stopień, studia inżynierskie niestacjonarne</t>
  </si>
  <si>
    <t>Humanistyczne I</t>
  </si>
  <si>
    <t>Humanistyczne II</t>
  </si>
  <si>
    <t>Technologie infromacyjne</t>
  </si>
  <si>
    <t>Chemia ogólna i organiczna</t>
  </si>
  <si>
    <t>Biochemia</t>
  </si>
  <si>
    <t>Ekologia i ochrona środowiska</t>
  </si>
  <si>
    <t>Maszynoznawstwo ogólne</t>
  </si>
  <si>
    <t>Chemia żywności</t>
  </si>
  <si>
    <t>Mikrobiologia ogólna</t>
  </si>
  <si>
    <t>Ogólna technologia żywności</t>
  </si>
  <si>
    <t>Technologie specjalnościowe</t>
  </si>
  <si>
    <t>Inżynieria procesowa</t>
  </si>
  <si>
    <t>Podstawy żywienia człowieka</t>
  </si>
  <si>
    <t>Analiza i ocena jakości żywności</t>
  </si>
  <si>
    <t>Projektowanie technologiczne zakładów przemysłu spożywczego</t>
  </si>
  <si>
    <t>Rachunkowość</t>
  </si>
  <si>
    <t>Mikrobiologia żywności</t>
  </si>
  <si>
    <t>Opakowania do żywności</t>
  </si>
  <si>
    <t>IMNiTP</t>
  </si>
  <si>
    <t>ZBPKM</t>
  </si>
  <si>
    <t>Malesa</t>
  </si>
  <si>
    <t>J.Diakun</t>
  </si>
  <si>
    <t>W.Piotrowski</t>
  </si>
  <si>
    <t>W.Sienicki</t>
  </si>
  <si>
    <t>J.Lewosz</t>
  </si>
  <si>
    <t>T.Bohdal</t>
  </si>
  <si>
    <t>Biotechnologia</t>
  </si>
  <si>
    <t>Technika chłodnicza</t>
  </si>
  <si>
    <t>Utrwalanie i przechowywanie żywności</t>
  </si>
  <si>
    <t>???????</t>
  </si>
  <si>
    <t>Towaroznawstwo produktów spożywczych</t>
  </si>
  <si>
    <t>Język obcy: J. angielski; J. niemiecki; J. francuski; J. rosyjski</t>
  </si>
  <si>
    <t>Pozyskiwanie surowców spożywczych</t>
  </si>
  <si>
    <t>1.1/2 Socjologia</t>
  </si>
  <si>
    <t>1.2/1 Ergonomia</t>
  </si>
  <si>
    <t>12/1 Podstawy biotechnologii</t>
  </si>
  <si>
    <t>13/1 Podstawy przechowalnictwa</t>
  </si>
  <si>
    <t>13/2 Utrwalanie surowców i produktów spożywczych</t>
  </si>
  <si>
    <t>14/1 Podstawy chłodnictwa</t>
  </si>
  <si>
    <t>14/2 Instalacje chłodnicze</t>
  </si>
  <si>
    <t>E1</t>
  </si>
  <si>
    <t>F</t>
  </si>
  <si>
    <t>D - Przedmioty specjalnościowe</t>
  </si>
  <si>
    <t>Inżynieria żywności</t>
  </si>
  <si>
    <t>D/I - Przedmioty specjalnościowe</t>
  </si>
  <si>
    <t>D/I-1</t>
  </si>
  <si>
    <t>D/I-2</t>
  </si>
  <si>
    <t>D/I-3</t>
  </si>
  <si>
    <t>D/I-4</t>
  </si>
  <si>
    <t>D/I-5</t>
  </si>
  <si>
    <t>D/I-6</t>
  </si>
  <si>
    <t>D/I-7</t>
  </si>
  <si>
    <t>D/Z - Przedmioty specjalnościowe</t>
  </si>
  <si>
    <t>D/Z-1</t>
  </si>
  <si>
    <t>D/Z-2</t>
  </si>
  <si>
    <t>D/Z-3</t>
  </si>
  <si>
    <t>D/Z-4</t>
  </si>
  <si>
    <t>D/Z-5</t>
  </si>
  <si>
    <t>D/Z-6</t>
  </si>
  <si>
    <t>D/Z-7</t>
  </si>
  <si>
    <t>D/B - Przedmioty specjalności</t>
  </si>
  <si>
    <t>D/B-1</t>
  </si>
  <si>
    <t>D/B-2</t>
  </si>
  <si>
    <t>D/B-3</t>
  </si>
  <si>
    <t>D/B/4</t>
  </si>
  <si>
    <t>D/B/5</t>
  </si>
  <si>
    <t>D/B-6</t>
  </si>
  <si>
    <t>D/B-7</t>
  </si>
  <si>
    <t>D/B-8</t>
  </si>
  <si>
    <t>D/Z-8</t>
  </si>
  <si>
    <t>Higiena przemysłowa</t>
  </si>
  <si>
    <t>Procesy i urządzenia przemysłu spożywczego</t>
  </si>
  <si>
    <t>Linie technologiczne przemysłu spożywczego</t>
  </si>
  <si>
    <t>Eksploatacja w przemyśle spożywczym</t>
  </si>
  <si>
    <t>Procesy i urządzenia mycia</t>
  </si>
  <si>
    <t>12/2 Procesy biotechnologiczne w produkcji żywności</t>
  </si>
  <si>
    <t>D/I-8</t>
  </si>
  <si>
    <t>Procesy termiczne w technologii żywności</t>
  </si>
  <si>
    <t>Żywienie człowieka - działy wybrane</t>
  </si>
  <si>
    <t>Żywność funkcjonalna i specjalnego przeznaczenia</t>
  </si>
  <si>
    <t>Podstawy prawa żywnościowego</t>
  </si>
  <si>
    <t>Technologia gastronomiczna z towaroznawstwem</t>
  </si>
  <si>
    <t>Higiena żywności i żywienia</t>
  </si>
  <si>
    <t>Fizjologia żywienia człowieka</t>
  </si>
  <si>
    <t>Dietetyka z profilaktyką</t>
  </si>
  <si>
    <t>Technologia Żywności i Żywienie Człowieka</t>
  </si>
  <si>
    <t xml:space="preserve"> I-szy stopień, studia inżynierskie niestacjonarne</t>
  </si>
  <si>
    <t>Żywienie człowieka i bezpieczeństwo żywności</t>
  </si>
  <si>
    <t>I stopień - studia inżynierskie, studia niestacjonarne</t>
  </si>
  <si>
    <t>Biologia molekularna z podst. genetyki</t>
  </si>
  <si>
    <t>Techniki fermentacyjne</t>
  </si>
  <si>
    <t>Biotechnologia składników żywności</t>
  </si>
  <si>
    <t>Biotechnologia żywn. Wygodnej i funkcjonalnej</t>
  </si>
  <si>
    <t>Mikroorganizmy w bitech. żywności</t>
  </si>
  <si>
    <t>Technologia enzymatyczna</t>
  </si>
  <si>
    <t>I stopień, studia inżynierskie, niestacjonarne</t>
  </si>
  <si>
    <t>Biotechnologia żywności</t>
  </si>
  <si>
    <t>Procesy i operacje biotechnologiczne</t>
  </si>
  <si>
    <t>Bioanaliza żywności</t>
  </si>
  <si>
    <t>Projektowanie operacji technologicznych</t>
  </si>
  <si>
    <t>Sensoryczne metody kontroli jakości zywności</t>
  </si>
  <si>
    <t>Projektowanie zakładów gastronomicznych</t>
  </si>
  <si>
    <t>D/O - Przedmioty specjalności</t>
  </si>
  <si>
    <t>Podstawy ekonomii</t>
  </si>
  <si>
    <t>Woda i odpady w przemyśle spożywczym</t>
  </si>
  <si>
    <t>Podstawy organizacji i zarządzanie przedsiębiorstwem żywnościowym</t>
  </si>
  <si>
    <t>18/1 Technologia wody i ścieków</t>
  </si>
  <si>
    <t>18/2 Gospodarka odpadami w przem. spożywcz.</t>
  </si>
  <si>
    <t>19/1 Organizacja i zarządzanie w przemyśle spożywczym</t>
  </si>
  <si>
    <t>19/2 Marketing produktów żywnościowych</t>
  </si>
  <si>
    <t>Bezpieczeństwo i higiena pracy</t>
  </si>
  <si>
    <t>11/1 Podstawy produkcji surowców roślinnych</t>
  </si>
  <si>
    <t>11/2 Podstawy produkcji surowców zwierzęcych</t>
  </si>
  <si>
    <t>11/3. Pozyskiwanie surowców rybnych</t>
  </si>
  <si>
    <t>5.4 Technologie  żywności pochodzenia wodnego</t>
  </si>
  <si>
    <t>5.1 Technologie przetwarzania mięsa, mleka</t>
  </si>
  <si>
    <t>5.2 Technologie produktów roślinnych</t>
  </si>
  <si>
    <t>5.3. Technologie gastronomiczne</t>
  </si>
  <si>
    <t>Higiena i bezpieczeństwo produkcji żywności</t>
  </si>
  <si>
    <t>1.1/1 Podstawy kreatywności</t>
  </si>
  <si>
    <t>1.2/2Organizacja pracy grupowej</t>
  </si>
  <si>
    <t>Grafika inżynierska</t>
  </si>
  <si>
    <t xml:space="preserve"> </t>
  </si>
  <si>
    <t>D/IŻ-Ż-1</t>
  </si>
  <si>
    <t>D/IŻ-Ż-4</t>
  </si>
  <si>
    <t>D/IŻ-Ż-5</t>
  </si>
  <si>
    <t>Inżynieria żywności i żywienie człowieka</t>
  </si>
  <si>
    <t>D/IŻ-Ż-2</t>
  </si>
  <si>
    <t>D/IŻ-Ż-3</t>
  </si>
  <si>
    <t>D/IŻ-Ż-6</t>
  </si>
  <si>
    <t>D/IŻ-Ż-7</t>
  </si>
  <si>
    <t>D/IŻ-Ż-9</t>
  </si>
  <si>
    <t>Higiena produkcji i żywienia</t>
  </si>
  <si>
    <t>D/IŻ-Ż-38</t>
  </si>
  <si>
    <t>PRAKTYKA - 3 miesiące</t>
  </si>
  <si>
    <t>2015 / 2016</t>
  </si>
  <si>
    <t>20015-06-3</t>
  </si>
  <si>
    <t>E2</t>
  </si>
  <si>
    <t>5.5 Projekt procesu technologicznego-wybr. branźa</t>
  </si>
  <si>
    <t>Przedmioty do wyboru</t>
  </si>
  <si>
    <t>Wyxhowanie fizyczne lub Profilaktyka zdrowia</t>
  </si>
  <si>
    <t>Ochrona własności intelektualnej</t>
  </si>
  <si>
    <r>
      <rPr>
        <b/>
        <sz val="18"/>
        <rFont val="Arial CE"/>
        <charset val="238"/>
      </rPr>
      <t xml:space="preserve">PRAKTYKA </t>
    </r>
    <r>
      <rPr>
        <sz val="18"/>
        <rFont val="Arial CE"/>
        <charset val="238"/>
      </rPr>
      <t>Zaliczana na podstawie umowy o pracę w zakładzxie branży spożywczej lub na podstawie umowy o praktykę w okresie wakacji</t>
    </r>
  </si>
  <si>
    <t>Seminarium zaliczenia praktyki</t>
  </si>
  <si>
    <t>Trendy w przemyśle spożywczym</t>
  </si>
  <si>
    <t>17/1 -  produkty</t>
  </si>
  <si>
    <t>17/2 - technologie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</si>
</sst>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name val="Symbol"/>
      <family val="1"/>
      <charset val="2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vertAlign val="subscript"/>
      <sz val="10"/>
      <name val="Arial CE"/>
      <family val="2"/>
      <charset val="238"/>
    </font>
    <font>
      <sz val="11"/>
      <name val="SwitzerlandNarrow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i/>
      <sz val="14"/>
      <name val="Arial CE"/>
      <family val="2"/>
      <charset val="238"/>
    </font>
    <font>
      <b/>
      <sz val="14"/>
      <name val="Arial CE"/>
      <family val="2"/>
      <charset val="238"/>
    </font>
    <font>
      <sz val="14"/>
      <color indexed="10"/>
      <name val="Arial CE"/>
      <charset val="238"/>
    </font>
    <font>
      <sz val="14"/>
      <name val="Symbol"/>
      <family val="1"/>
      <charset val="2"/>
    </font>
    <font>
      <vertAlign val="subscript"/>
      <sz val="14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8"/>
      <name val="Arial CE"/>
      <charset val="238"/>
    </font>
    <font>
      <sz val="16"/>
      <name val="Arial CE"/>
      <family val="2"/>
      <charset val="238"/>
    </font>
    <font>
      <sz val="9"/>
      <color theme="0"/>
      <name val="Arial CE"/>
      <family val="2"/>
      <charset val="238"/>
    </font>
    <font>
      <b/>
      <sz val="10"/>
      <color rgb="FFFF0000"/>
      <name val="Arial CE"/>
      <charset val="238"/>
    </font>
    <font>
      <sz val="9"/>
      <name val="Arial CE"/>
      <charset val="238"/>
    </font>
    <font>
      <sz val="18"/>
      <name val="Arial CE"/>
      <charset val="238"/>
    </font>
    <font>
      <b/>
      <sz val="14"/>
      <color rgb="FFFF0000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1" applyBorder="0"/>
  </cellStyleXfs>
  <cellXfs count="539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4" borderId="0" xfId="0" applyFont="1" applyFill="1" applyProtection="1">
      <protection locked="0"/>
    </xf>
    <xf numFmtId="0" fontId="1" fillId="4" borderId="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0" fontId="1" fillId="3" borderId="15" xfId="0" applyFont="1" applyFill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10" fillId="4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4" fillId="4" borderId="0" xfId="0" applyFont="1" applyFill="1" applyProtection="1"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3" fillId="5" borderId="11" xfId="0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center" vertical="center"/>
      <protection locked="0"/>
    </xf>
    <xf numFmtId="0" fontId="13" fillId="5" borderId="15" xfId="0" applyFont="1" applyFill="1" applyBorder="1" applyAlignment="1" applyProtection="1">
      <alignment horizontal="center" vertical="center"/>
      <protection locked="0"/>
    </xf>
    <xf numFmtId="0" fontId="13" fillId="5" borderId="28" xfId="0" applyFont="1" applyFill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 applyProtection="1">
      <alignment horizontal="center" vertical="center"/>
      <protection locked="0"/>
    </xf>
    <xf numFmtId="0" fontId="17" fillId="5" borderId="15" xfId="0" applyFont="1" applyFill="1" applyBorder="1" applyAlignment="1" applyProtection="1">
      <alignment horizontal="center" vertical="center"/>
      <protection locked="0"/>
    </xf>
    <xf numFmtId="0" fontId="17" fillId="5" borderId="2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vertical="center"/>
      <protection locked="0"/>
    </xf>
    <xf numFmtId="0" fontId="10" fillId="3" borderId="15" xfId="0" applyFont="1" applyFill="1" applyBorder="1" applyAlignment="1" applyProtection="1">
      <alignment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164" fontId="10" fillId="3" borderId="11" xfId="0" applyNumberFormat="1" applyFont="1" applyFill="1" applyBorder="1" applyProtection="1">
      <protection locked="0"/>
    </xf>
    <xf numFmtId="0" fontId="10" fillId="3" borderId="11" xfId="0" applyNumberFormat="1" applyFont="1" applyFill="1" applyBorder="1" applyProtection="1">
      <protection locked="0"/>
    </xf>
    <xf numFmtId="1" fontId="10" fillId="2" borderId="11" xfId="0" applyNumberFormat="1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Protection="1">
      <protection locked="0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Protection="1"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7" borderId="3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8" fillId="4" borderId="45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vertical="center"/>
      <protection locked="0"/>
    </xf>
    <xf numFmtId="0" fontId="13" fillId="5" borderId="57" xfId="0" applyFont="1" applyFill="1" applyBorder="1" applyAlignment="1" applyProtection="1">
      <alignment horizontal="center" vertical="center"/>
      <protection locked="0"/>
    </xf>
    <xf numFmtId="0" fontId="17" fillId="5" borderId="57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/>
      <protection locked="0"/>
    </xf>
    <xf numFmtId="0" fontId="10" fillId="3" borderId="33" xfId="0" applyFont="1" applyFill="1" applyBorder="1" applyAlignment="1" applyProtection="1">
      <alignment horizont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13" fillId="5" borderId="59" xfId="0" applyFont="1" applyFill="1" applyBorder="1" applyAlignment="1" applyProtection="1">
      <alignment horizontal="center" vertical="center"/>
      <protection locked="0"/>
    </xf>
    <xf numFmtId="0" fontId="13" fillId="5" borderId="60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7" fillId="5" borderId="59" xfId="0" applyFont="1" applyFill="1" applyBorder="1" applyAlignment="1" applyProtection="1">
      <alignment horizontal="center" vertical="center"/>
      <protection locked="0"/>
    </xf>
    <xf numFmtId="0" fontId="17" fillId="5" borderId="60" xfId="0" applyFont="1" applyFill="1" applyBorder="1" applyAlignment="1" applyProtection="1">
      <alignment horizontal="center" vertical="center"/>
      <protection locked="0"/>
    </xf>
    <xf numFmtId="0" fontId="17" fillId="9" borderId="57" xfId="0" applyFont="1" applyFill="1" applyBorder="1" applyAlignment="1" applyProtection="1">
      <alignment horizontal="center" vertical="center"/>
      <protection locked="0"/>
    </xf>
    <xf numFmtId="0" fontId="17" fillId="9" borderId="59" xfId="0" applyFont="1" applyFill="1" applyBorder="1" applyAlignment="1" applyProtection="1">
      <alignment horizontal="center" vertical="center"/>
      <protection locked="0"/>
    </xf>
    <xf numFmtId="0" fontId="17" fillId="9" borderId="6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7" fillId="0" borderId="52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horizontal="left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11" borderId="62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3" fillId="0" borderId="46" xfId="0" applyFont="1" applyFill="1" applyBorder="1" applyAlignment="1" applyProtection="1">
      <alignment horizontal="center" vertical="center"/>
      <protection locked="0"/>
    </xf>
    <xf numFmtId="0" fontId="13" fillId="0" borderId="52" xfId="0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left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7" fillId="0" borderId="52" xfId="0" applyFont="1" applyFill="1" applyBorder="1" applyAlignment="1" applyProtection="1">
      <alignment horizontal="center" vertical="center"/>
      <protection locked="0"/>
    </xf>
    <xf numFmtId="0" fontId="2" fillId="0" borderId="63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11" borderId="52" xfId="0" applyFont="1" applyFill="1" applyBorder="1" applyAlignment="1" applyProtection="1">
      <alignment horizontal="center" vertical="center"/>
      <protection locked="0"/>
    </xf>
    <xf numFmtId="0" fontId="1" fillId="12" borderId="8" xfId="0" applyFont="1" applyFill="1" applyBorder="1" applyAlignment="1" applyProtection="1">
      <alignment horizontal="center" vertical="center"/>
      <protection locked="0"/>
    </xf>
    <xf numFmtId="0" fontId="1" fillId="12" borderId="20" xfId="0" applyFont="1" applyFill="1" applyBorder="1" applyAlignment="1" applyProtection="1">
      <alignment horizontal="center" vertical="center"/>
      <protection locked="0"/>
    </xf>
    <xf numFmtId="0" fontId="17" fillId="12" borderId="8" xfId="0" applyFont="1" applyFill="1" applyBorder="1" applyAlignment="1" applyProtection="1">
      <alignment horizontal="center" vertical="center"/>
      <protection locked="0"/>
    </xf>
    <xf numFmtId="0" fontId="17" fillId="12" borderId="57" xfId="0" applyFont="1" applyFill="1" applyBorder="1" applyAlignment="1" applyProtection="1">
      <alignment horizontal="center" vertical="center"/>
      <protection locked="0"/>
    </xf>
    <xf numFmtId="0" fontId="17" fillId="11" borderId="61" xfId="0" applyFont="1" applyFill="1" applyBorder="1" applyAlignment="1" applyProtection="1">
      <alignment horizontal="center" vertical="center"/>
      <protection locked="0"/>
    </xf>
    <xf numFmtId="0" fontId="17" fillId="11" borderId="52" xfId="0" applyFont="1" applyFill="1" applyBorder="1" applyAlignment="1" applyProtection="1">
      <alignment horizontal="center" vertical="center"/>
      <protection locked="0"/>
    </xf>
    <xf numFmtId="0" fontId="10" fillId="11" borderId="54" xfId="0" applyFont="1" applyFill="1" applyBorder="1" applyProtection="1">
      <protection locked="0"/>
    </xf>
    <xf numFmtId="0" fontId="13" fillId="6" borderId="64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11" borderId="62" xfId="0" applyFont="1" applyFill="1" applyBorder="1" applyAlignment="1" applyProtection="1">
      <alignment horizontal="center" vertical="center"/>
      <protection locked="0"/>
    </xf>
    <xf numFmtId="0" fontId="2" fillId="6" borderId="37" xfId="0" applyFont="1" applyFill="1" applyBorder="1" applyProtection="1">
      <protection locked="0"/>
    </xf>
    <xf numFmtId="0" fontId="7" fillId="6" borderId="64" xfId="0" applyFont="1" applyFill="1" applyBorder="1" applyAlignment="1" applyProtection="1">
      <alignment horizontal="center" vertical="center"/>
      <protection locked="0"/>
    </xf>
    <xf numFmtId="0" fontId="7" fillId="6" borderId="62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Protection="1">
      <protection locked="0"/>
    </xf>
    <xf numFmtId="0" fontId="21" fillId="12" borderId="8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12" borderId="17" xfId="0" applyFont="1" applyFill="1" applyBorder="1" applyAlignment="1" applyProtection="1">
      <alignment horizontal="center" vertical="center"/>
      <protection locked="0"/>
    </xf>
    <xf numFmtId="0" fontId="7" fillId="6" borderId="3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1" fillId="12" borderId="52" xfId="0" applyFont="1" applyFill="1" applyBorder="1" applyAlignment="1" applyProtection="1">
      <alignment horizontal="center" vertical="center"/>
      <protection locked="0"/>
    </xf>
    <xf numFmtId="0" fontId="1" fillId="12" borderId="9" xfId="0" applyFont="1" applyFill="1" applyBorder="1" applyAlignment="1" applyProtection="1">
      <alignment horizontal="center" vertical="center"/>
      <protection locked="0"/>
    </xf>
    <xf numFmtId="0" fontId="1" fillId="12" borderId="18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12" borderId="29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Protection="1">
      <protection locked="0"/>
    </xf>
    <xf numFmtId="0" fontId="1" fillId="12" borderId="21" xfId="0" applyFont="1" applyFill="1" applyBorder="1" applyAlignment="1" applyProtection="1">
      <alignment horizontal="center" vertical="center"/>
      <protection locked="0"/>
    </xf>
    <xf numFmtId="0" fontId="13" fillId="12" borderId="52" xfId="0" applyFont="1" applyFill="1" applyBorder="1" applyAlignment="1" applyProtection="1">
      <alignment horizontal="center" vertical="center"/>
      <protection locked="0"/>
    </xf>
    <xf numFmtId="0" fontId="17" fillId="12" borderId="8" xfId="0" applyFont="1" applyFill="1" applyBorder="1" applyAlignment="1" applyProtection="1">
      <alignment horizontal="center" vertical="center"/>
      <protection locked="0"/>
    </xf>
    <xf numFmtId="0" fontId="17" fillId="12" borderId="9" xfId="0" applyFont="1" applyFill="1" applyBorder="1" applyAlignment="1" applyProtection="1">
      <alignment horizontal="center" vertical="center"/>
      <protection locked="0"/>
    </xf>
    <xf numFmtId="0" fontId="17" fillId="12" borderId="52" xfId="0" applyFont="1" applyFill="1" applyBorder="1" applyAlignment="1" applyProtection="1">
      <alignment horizontal="center" vertical="center"/>
      <protection locked="0"/>
    </xf>
    <xf numFmtId="0" fontId="17" fillId="5" borderId="66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67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12" borderId="8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12" borderId="8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52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12" borderId="8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52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7" fillId="12" borderId="68" xfId="0" applyFont="1" applyFill="1" applyBorder="1" applyAlignment="1" applyProtection="1">
      <alignment horizontal="center" vertical="center"/>
      <protection locked="0"/>
    </xf>
    <xf numFmtId="0" fontId="17" fillId="12" borderId="63" xfId="0" applyFont="1" applyFill="1" applyBorder="1" applyAlignment="1" applyProtection="1">
      <alignment horizontal="center" vertical="center"/>
      <protection locked="0"/>
    </xf>
    <xf numFmtId="0" fontId="17" fillId="0" borderId="57" xfId="0" applyFont="1" applyFill="1" applyBorder="1" applyAlignment="1" applyProtection="1">
      <alignment horizontal="center" vertical="center"/>
      <protection locked="0"/>
    </xf>
    <xf numFmtId="0" fontId="17" fillId="8" borderId="62" xfId="0" applyFont="1" applyFill="1" applyBorder="1" applyAlignment="1" applyProtection="1">
      <alignment horizontal="center" vertical="center"/>
      <protection locked="0"/>
    </xf>
    <xf numFmtId="0" fontId="17" fillId="8" borderId="52" xfId="0" applyFont="1" applyFill="1" applyBorder="1" applyAlignment="1" applyProtection="1">
      <alignment horizontal="center" vertical="center"/>
      <protection locked="0"/>
    </xf>
    <xf numFmtId="0" fontId="13" fillId="12" borderId="8" xfId="0" applyFont="1" applyFill="1" applyBorder="1" applyAlignment="1" applyProtection="1">
      <alignment horizontal="center" vertical="center"/>
      <protection locked="0"/>
    </xf>
    <xf numFmtId="0" fontId="17" fillId="12" borderId="17" xfId="0" applyFont="1" applyFill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52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 locked="0"/>
    </xf>
    <xf numFmtId="0" fontId="17" fillId="12" borderId="53" xfId="0" applyFont="1" applyFill="1" applyBorder="1" applyAlignment="1" applyProtection="1">
      <alignment horizontal="center" vertical="center"/>
      <protection locked="0"/>
    </xf>
    <xf numFmtId="0" fontId="17" fillId="11" borderId="69" xfId="0" applyFont="1" applyFill="1" applyBorder="1" applyAlignment="1" applyProtection="1">
      <alignment horizontal="center" vertical="center"/>
      <protection locked="0"/>
    </xf>
    <xf numFmtId="0" fontId="1" fillId="12" borderId="0" xfId="0" applyFont="1" applyFill="1" applyBorder="1" applyAlignment="1" applyProtection="1">
      <alignment horizontal="center" vertical="center"/>
      <protection locked="0"/>
    </xf>
    <xf numFmtId="0" fontId="1" fillId="12" borderId="25" xfId="0" applyFont="1" applyFill="1" applyBorder="1" applyAlignment="1" applyProtection="1">
      <alignment horizontal="center" vertical="center"/>
      <protection locked="0"/>
    </xf>
    <xf numFmtId="0" fontId="1" fillId="12" borderId="58" xfId="0" applyFont="1" applyFill="1" applyBorder="1" applyAlignment="1" applyProtection="1">
      <alignment horizontal="center" vertical="center"/>
      <protection locked="0"/>
    </xf>
    <xf numFmtId="0" fontId="2" fillId="12" borderId="8" xfId="0" applyFont="1" applyFill="1" applyBorder="1" applyProtection="1"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7" fillId="12" borderId="8" xfId="0" applyFont="1" applyFill="1" applyBorder="1" applyAlignment="1" applyProtection="1">
      <alignment horizontal="center" vertical="center"/>
      <protection locked="0"/>
    </xf>
    <xf numFmtId="0" fontId="10" fillId="13" borderId="4" xfId="0" applyFont="1" applyFill="1" applyBorder="1" applyAlignment="1" applyProtection="1">
      <alignment horizontal="center" vertical="center"/>
      <protection locked="0"/>
    </xf>
    <xf numFmtId="0" fontId="13" fillId="13" borderId="11" xfId="0" applyFont="1" applyFill="1" applyBorder="1" applyAlignment="1" applyProtection="1">
      <alignment horizontal="center" vertical="center"/>
      <protection locked="0"/>
    </xf>
    <xf numFmtId="0" fontId="13" fillId="13" borderId="19" xfId="0" applyFont="1" applyFill="1" applyBorder="1" applyAlignment="1" applyProtection="1">
      <alignment horizontal="center" vertical="center"/>
      <protection locked="0"/>
    </xf>
    <xf numFmtId="0" fontId="13" fillId="13" borderId="3" xfId="0" applyFont="1" applyFill="1" applyBorder="1" applyAlignment="1" applyProtection="1">
      <alignment horizontal="center" vertical="center"/>
      <protection locked="0"/>
    </xf>
    <xf numFmtId="0" fontId="13" fillId="13" borderId="46" xfId="0" applyFont="1" applyFill="1" applyBorder="1" applyAlignment="1" applyProtection="1">
      <alignment horizontal="center" vertical="center"/>
      <protection locked="0"/>
    </xf>
    <xf numFmtId="0" fontId="13" fillId="13" borderId="13" xfId="0" applyFont="1" applyFill="1" applyBorder="1" applyAlignment="1" applyProtection="1">
      <alignment horizontal="center" vertical="center"/>
      <protection locked="0"/>
    </xf>
    <xf numFmtId="0" fontId="17" fillId="13" borderId="14" xfId="0" applyFont="1" applyFill="1" applyBorder="1" applyAlignment="1" applyProtection="1">
      <alignment horizontal="center" vertical="center"/>
      <protection locked="0"/>
    </xf>
    <xf numFmtId="0" fontId="13" fillId="13" borderId="58" xfId="0" applyFont="1" applyFill="1" applyBorder="1" applyAlignment="1" applyProtection="1">
      <alignment horizontal="center" vertical="center"/>
      <protection locked="0"/>
    </xf>
    <xf numFmtId="0" fontId="13" fillId="13" borderId="45" xfId="0" applyFont="1" applyFill="1" applyBorder="1" applyAlignment="1" applyProtection="1">
      <alignment horizontal="center" vertical="center"/>
      <protection locked="0"/>
    </xf>
    <xf numFmtId="0" fontId="17" fillId="13" borderId="11" xfId="0" applyFont="1" applyFill="1" applyBorder="1" applyAlignment="1" applyProtection="1">
      <alignment horizontal="center" vertical="center"/>
      <protection locked="0"/>
    </xf>
    <xf numFmtId="0" fontId="13" fillId="13" borderId="42" xfId="0" applyFont="1" applyFill="1" applyBorder="1" applyAlignment="1" applyProtection="1">
      <alignment horizontal="center" vertical="center"/>
      <protection locked="0"/>
    </xf>
    <xf numFmtId="0" fontId="13" fillId="13" borderId="53" xfId="0" applyFont="1" applyFill="1" applyBorder="1" applyAlignment="1" applyProtection="1">
      <alignment horizontal="center" vertical="center"/>
      <protection locked="0"/>
    </xf>
    <xf numFmtId="0" fontId="13" fillId="13" borderId="30" xfId="0" applyFont="1" applyFill="1" applyBorder="1" applyAlignment="1" applyProtection="1">
      <alignment horizontal="center" vertical="center"/>
      <protection locked="0"/>
    </xf>
    <xf numFmtId="0" fontId="13" fillId="13" borderId="2" xfId="0" applyFont="1" applyFill="1" applyBorder="1" applyAlignment="1" applyProtection="1">
      <alignment horizontal="center" vertical="center"/>
      <protection locked="0"/>
    </xf>
    <xf numFmtId="0" fontId="17" fillId="12" borderId="70" xfId="0" applyFont="1" applyFill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3" fillId="11" borderId="62" xfId="0" applyFont="1" applyFill="1" applyBorder="1" applyAlignment="1" applyProtection="1">
      <alignment horizontal="center" vertical="center"/>
      <protection locked="0"/>
    </xf>
    <xf numFmtId="0" fontId="2" fillId="12" borderId="0" xfId="0" applyFont="1" applyFill="1" applyProtection="1"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6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1" fillId="3" borderId="66" xfId="0" applyFont="1" applyFill="1" applyBorder="1" applyAlignment="1" applyProtection="1">
      <alignment horizontal="center" vertical="center"/>
      <protection locked="0"/>
    </xf>
    <xf numFmtId="0" fontId="1" fillId="3" borderId="72" xfId="0" applyFont="1" applyFill="1" applyBorder="1" applyAlignment="1" applyProtection="1">
      <alignment horizontal="center" vertical="center"/>
      <protection locked="0"/>
    </xf>
    <xf numFmtId="0" fontId="1" fillId="3" borderId="73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3" borderId="72" xfId="0" applyFont="1" applyFill="1" applyBorder="1" applyAlignment="1" applyProtection="1">
      <alignment horizontal="center" vertical="center"/>
    </xf>
    <xf numFmtId="0" fontId="1" fillId="3" borderId="73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vertical="center"/>
    </xf>
    <xf numFmtId="0" fontId="1" fillId="3" borderId="66" xfId="0" applyFont="1" applyFill="1" applyBorder="1" applyAlignment="1" applyProtection="1">
      <alignment horizontal="center" vertical="center"/>
    </xf>
    <xf numFmtId="0" fontId="2" fillId="3" borderId="11" xfId="0" applyFont="1" applyFill="1" applyBorder="1" applyProtection="1"/>
    <xf numFmtId="2" fontId="2" fillId="0" borderId="0" xfId="0" applyNumberFormat="1" applyFont="1" applyProtection="1"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6" fillId="2" borderId="3" xfId="0" applyNumberFormat="1" applyFont="1" applyFill="1" applyBorder="1" applyAlignment="1" applyProtection="1">
      <alignment horizontal="center" vertical="center"/>
      <protection locked="0"/>
    </xf>
    <xf numFmtId="1" fontId="6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3" fillId="13" borderId="19" xfId="0" applyFont="1" applyFill="1" applyBorder="1" applyAlignment="1" applyProtection="1">
      <alignment horizontal="center" vertical="center"/>
      <protection locked="0"/>
    </xf>
    <xf numFmtId="0" fontId="13" fillId="13" borderId="45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8" fillId="4" borderId="27" xfId="0" applyFont="1" applyFill="1" applyBorder="1" applyAlignment="1" applyProtection="1">
      <alignment horizontal="left" vertical="center"/>
      <protection locked="0"/>
    </xf>
    <xf numFmtId="0" fontId="18" fillId="4" borderId="37" xfId="0" applyFont="1" applyFill="1" applyBorder="1" applyAlignment="1" applyProtection="1">
      <alignment horizontal="left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3" fillId="13" borderId="26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8" fillId="4" borderId="27" xfId="0" applyFont="1" applyFill="1" applyBorder="1" applyAlignment="1" applyProtection="1">
      <alignment vertical="center"/>
      <protection locked="0"/>
    </xf>
    <xf numFmtId="0" fontId="13" fillId="13" borderId="19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left" vertical="center" wrapText="1"/>
      <protection locked="0"/>
    </xf>
    <xf numFmtId="0" fontId="11" fillId="4" borderId="37" xfId="0" applyFont="1" applyFill="1" applyBorder="1" applyAlignment="1" applyProtection="1">
      <alignment horizontal="left" vertical="center" wrapText="1"/>
      <protection locked="0"/>
    </xf>
    <xf numFmtId="0" fontId="13" fillId="5" borderId="11" xfId="0" applyFont="1" applyFill="1" applyBorder="1" applyAlignment="1" applyProtection="1">
      <alignment horizontal="left" vertical="center"/>
      <protection locked="0"/>
    </xf>
    <xf numFmtId="0" fontId="13" fillId="5" borderId="27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8" fillId="4" borderId="19" xfId="0" applyFont="1" applyFill="1" applyBorder="1" applyAlignment="1" applyProtection="1">
      <alignment vertical="center"/>
      <protection locked="0"/>
    </xf>
    <xf numFmtId="0" fontId="13" fillId="0" borderId="66" xfId="0" applyFont="1" applyBorder="1" applyAlignment="1" applyProtection="1">
      <alignment horizontal="center" vertical="center"/>
      <protection locked="0"/>
    </xf>
    <xf numFmtId="0" fontId="13" fillId="0" borderId="72" xfId="0" applyFont="1" applyBorder="1" applyAlignment="1" applyProtection="1">
      <alignment horizontal="center" vertical="center"/>
      <protection locked="0"/>
    </xf>
    <xf numFmtId="0" fontId="13" fillId="0" borderId="74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 locked="0"/>
    </xf>
    <xf numFmtId="0" fontId="13" fillId="13" borderId="75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7" xfId="0" applyFont="1" applyBorder="1" applyProtection="1"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18" fillId="4" borderId="40" xfId="0" applyFont="1" applyFill="1" applyBorder="1" applyAlignment="1" applyProtection="1">
      <alignment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10" fillId="0" borderId="72" xfId="0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7" fillId="4" borderId="11" xfId="0" applyFont="1" applyFill="1" applyBorder="1" applyAlignment="1" applyProtection="1">
      <alignment vertical="center"/>
      <protection locked="0"/>
    </xf>
    <xf numFmtId="0" fontId="2" fillId="0" borderId="32" xfId="0" applyFont="1" applyBorder="1" applyProtection="1"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1" fillId="14" borderId="11" xfId="0" applyFont="1" applyFill="1" applyBorder="1" applyAlignment="1" applyProtection="1">
      <alignment vertical="center" wrapText="1"/>
      <protection locked="0"/>
    </xf>
    <xf numFmtId="0" fontId="11" fillId="14" borderId="11" xfId="0" applyFont="1" applyFill="1" applyBorder="1" applyAlignment="1" applyProtection="1">
      <alignment horizontal="left" vertical="center" wrapText="1"/>
      <protection locked="0"/>
    </xf>
    <xf numFmtId="0" fontId="17" fillId="14" borderId="8" xfId="0" applyFont="1" applyFill="1" applyBorder="1" applyAlignment="1" applyProtection="1">
      <alignment horizontal="center" vertical="center"/>
      <protection locked="0"/>
    </xf>
    <xf numFmtId="0" fontId="17" fillId="14" borderId="9" xfId="0" applyFont="1" applyFill="1" applyBorder="1" applyAlignment="1" applyProtection="1">
      <alignment horizontal="center" vertical="center"/>
      <protection locked="0"/>
    </xf>
    <xf numFmtId="0" fontId="17" fillId="14" borderId="49" xfId="0" applyFont="1" applyFill="1" applyBorder="1" applyAlignment="1" applyProtection="1">
      <alignment horizontal="center" vertical="center"/>
      <protection locked="0"/>
    </xf>
    <xf numFmtId="0" fontId="17" fillId="14" borderId="3" xfId="0" applyFont="1" applyFill="1" applyBorder="1" applyAlignment="1" applyProtection="1">
      <alignment horizontal="center" vertical="center"/>
      <protection locked="0"/>
    </xf>
    <xf numFmtId="0" fontId="13" fillId="14" borderId="46" xfId="0" applyFont="1" applyFill="1" applyBorder="1" applyAlignment="1" applyProtection="1">
      <alignment horizontal="center" vertical="center"/>
      <protection locked="0"/>
    </xf>
    <xf numFmtId="0" fontId="13" fillId="14" borderId="45" xfId="0" applyFont="1" applyFill="1" applyBorder="1" applyAlignment="1" applyProtection="1">
      <alignment horizontal="center" vertical="center"/>
      <protection locked="0"/>
    </xf>
    <xf numFmtId="0" fontId="17" fillId="14" borderId="17" xfId="0" applyFont="1" applyFill="1" applyBorder="1" applyAlignment="1" applyProtection="1">
      <alignment horizontal="center" vertical="center"/>
      <protection locked="0"/>
    </xf>
    <xf numFmtId="0" fontId="17" fillId="14" borderId="20" xfId="0" applyFont="1" applyFill="1" applyBorder="1" applyAlignment="1" applyProtection="1">
      <alignment horizontal="center" vertical="center"/>
      <protection locked="0"/>
    </xf>
    <xf numFmtId="0" fontId="13" fillId="14" borderId="3" xfId="0" applyFont="1" applyFill="1" applyBorder="1" applyAlignment="1" applyProtection="1">
      <alignment horizontal="center" vertical="center"/>
      <protection locked="0"/>
    </xf>
    <xf numFmtId="0" fontId="17" fillId="14" borderId="52" xfId="0" applyFont="1" applyFill="1" applyBorder="1" applyAlignment="1" applyProtection="1">
      <alignment horizontal="center" vertical="center"/>
      <protection locked="0"/>
    </xf>
    <xf numFmtId="0" fontId="13" fillId="14" borderId="19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1" fillId="4" borderId="27" xfId="0" applyFont="1" applyFill="1" applyBorder="1" applyAlignment="1" applyProtection="1">
      <alignment horizontal="left" vertical="center"/>
      <protection locked="0"/>
    </xf>
    <xf numFmtId="0" fontId="13" fillId="6" borderId="7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4" fillId="14" borderId="27" xfId="0" applyFont="1" applyFill="1" applyBorder="1" applyAlignment="1" applyProtection="1">
      <alignment vertical="center"/>
      <protection locked="0"/>
    </xf>
    <xf numFmtId="0" fontId="10" fillId="14" borderId="32" xfId="0" applyFont="1" applyFill="1" applyBorder="1" applyAlignment="1" applyProtection="1">
      <alignment vertical="center"/>
      <protection locked="0"/>
    </xf>
    <xf numFmtId="0" fontId="10" fillId="14" borderId="37" xfId="0" applyFont="1" applyFill="1" applyBorder="1" applyAlignment="1" applyProtection="1">
      <alignment vertical="center"/>
      <protection locked="0"/>
    </xf>
    <xf numFmtId="0" fontId="11" fillId="4" borderId="38" xfId="0" applyFont="1" applyFill="1" applyBorder="1" applyAlignment="1" applyProtection="1">
      <alignment horizontal="left" vertical="center"/>
      <protection locked="0"/>
    </xf>
    <xf numFmtId="0" fontId="11" fillId="4" borderId="36" xfId="0" applyFont="1" applyFill="1" applyBorder="1" applyAlignment="1" applyProtection="1">
      <alignment horizontal="left" vertical="center"/>
      <protection locked="0"/>
    </xf>
    <xf numFmtId="0" fontId="11" fillId="4" borderId="39" xfId="0" applyFont="1" applyFill="1" applyBorder="1" applyAlignment="1" applyProtection="1">
      <alignment horizontal="left" vertical="center"/>
      <protection locked="0"/>
    </xf>
    <xf numFmtId="0" fontId="10" fillId="0" borderId="77" xfId="0" applyFont="1" applyBorder="1" applyAlignment="1" applyProtection="1">
      <alignment horizontal="center" vertical="center"/>
      <protection locked="0"/>
    </xf>
    <xf numFmtId="0" fontId="10" fillId="3" borderId="73" xfId="0" applyFont="1" applyFill="1" applyBorder="1" applyAlignment="1" applyProtection="1">
      <alignment horizontal="center" vertical="center"/>
      <protection locked="0"/>
    </xf>
    <xf numFmtId="0" fontId="13" fillId="11" borderId="62" xfId="0" applyFont="1" applyFill="1" applyBorder="1" applyAlignment="1" applyProtection="1">
      <alignment horizontal="center" vertical="center"/>
      <protection locked="0"/>
    </xf>
    <xf numFmtId="0" fontId="17" fillId="14" borderId="49" xfId="0" applyFont="1" applyFill="1" applyBorder="1" applyAlignment="1" applyProtection="1">
      <alignment horizontal="center" vertical="center"/>
      <protection locked="0"/>
    </xf>
    <xf numFmtId="0" fontId="17" fillId="14" borderId="8" xfId="0" applyFont="1" applyFill="1" applyBorder="1" applyAlignment="1" applyProtection="1">
      <alignment horizontal="center" vertical="center"/>
      <protection locked="0"/>
    </xf>
    <xf numFmtId="0" fontId="13" fillId="14" borderId="13" xfId="0" applyFont="1" applyFill="1" applyBorder="1" applyAlignment="1" applyProtection="1">
      <alignment horizontal="center" vertical="center"/>
      <protection locked="0"/>
    </xf>
    <xf numFmtId="0" fontId="13" fillId="14" borderId="19" xfId="0" applyFont="1" applyFill="1" applyBorder="1" applyAlignment="1" applyProtection="1">
      <alignment horizontal="center" vertical="center"/>
      <protection locked="0"/>
    </xf>
    <xf numFmtId="0" fontId="13" fillId="14" borderId="58" xfId="0" applyFont="1" applyFill="1" applyBorder="1" applyAlignment="1" applyProtection="1">
      <alignment horizontal="center" vertical="center"/>
      <protection locked="0"/>
    </xf>
    <xf numFmtId="0" fontId="13" fillId="14" borderId="45" xfId="0" applyFont="1" applyFill="1" applyBorder="1" applyAlignment="1" applyProtection="1">
      <alignment horizontal="center" vertical="center"/>
      <protection locked="0"/>
    </xf>
    <xf numFmtId="0" fontId="17" fillId="14" borderId="9" xfId="0" applyFont="1" applyFill="1" applyBorder="1" applyAlignment="1" applyProtection="1">
      <alignment horizontal="center" vertical="center"/>
      <protection locked="0"/>
    </xf>
    <xf numFmtId="0" fontId="18" fillId="4" borderId="27" xfId="0" applyFont="1" applyFill="1" applyBorder="1" applyAlignment="1" applyProtection="1">
      <alignment horizontal="left" vertical="center"/>
      <protection locked="0"/>
    </xf>
    <xf numFmtId="0" fontId="18" fillId="4" borderId="37" xfId="0" applyFont="1" applyFill="1" applyBorder="1" applyAlignment="1" applyProtection="1">
      <alignment horizontal="left" vertical="center"/>
      <protection locked="0"/>
    </xf>
    <xf numFmtId="0" fontId="18" fillId="14" borderId="27" xfId="0" applyFont="1" applyFill="1" applyBorder="1" applyAlignment="1" applyProtection="1">
      <alignment horizontal="left" vertical="center"/>
      <protection locked="0"/>
    </xf>
    <xf numFmtId="0" fontId="18" fillId="14" borderId="37" xfId="0" applyFont="1" applyFill="1" applyBorder="1" applyAlignment="1" applyProtection="1">
      <alignment horizontal="left" vertical="center"/>
      <protection locked="0"/>
    </xf>
    <xf numFmtId="0" fontId="18" fillId="14" borderId="27" xfId="0" applyFont="1" applyFill="1" applyBorder="1" applyAlignment="1" applyProtection="1">
      <alignment vertical="center" wrapText="1"/>
      <protection locked="0"/>
    </xf>
    <xf numFmtId="0" fontId="18" fillId="14" borderId="37" xfId="0" applyFont="1" applyFill="1" applyBorder="1" applyAlignment="1" applyProtection="1">
      <alignment vertical="center" wrapText="1"/>
      <protection locked="0"/>
    </xf>
    <xf numFmtId="0" fontId="17" fillId="14" borderId="52" xfId="0" applyFont="1" applyFill="1" applyBorder="1" applyAlignment="1" applyProtection="1">
      <alignment horizontal="center" vertical="center"/>
      <protection locked="0"/>
    </xf>
    <xf numFmtId="0" fontId="13" fillId="14" borderId="30" xfId="0" applyFont="1" applyFill="1" applyBorder="1" applyAlignment="1" applyProtection="1">
      <alignment horizontal="center" vertical="center"/>
      <protection locked="0"/>
    </xf>
    <xf numFmtId="0" fontId="13" fillId="14" borderId="49" xfId="0" applyFont="1" applyFill="1" applyBorder="1" applyAlignment="1" applyProtection="1">
      <alignment horizontal="center" vertical="center"/>
      <protection locked="0"/>
    </xf>
    <xf numFmtId="0" fontId="13" fillId="14" borderId="9" xfId="0" applyFont="1" applyFill="1" applyBorder="1" applyAlignment="1" applyProtection="1">
      <alignment horizontal="center" vertical="center"/>
      <protection locked="0"/>
    </xf>
    <xf numFmtId="0" fontId="18" fillId="4" borderId="38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7" fillId="14" borderId="17" xfId="0" applyFont="1" applyFill="1" applyBorder="1" applyAlignment="1" applyProtection="1">
      <alignment horizontal="center" vertical="center"/>
      <protection locked="0"/>
    </xf>
    <xf numFmtId="0" fontId="17" fillId="14" borderId="20" xfId="0" applyFont="1" applyFill="1" applyBorder="1" applyAlignment="1" applyProtection="1">
      <alignment horizontal="center" vertical="center"/>
      <protection locked="0"/>
    </xf>
    <xf numFmtId="0" fontId="17" fillId="14" borderId="13" xfId="0" applyFont="1" applyFill="1" applyBorder="1" applyAlignment="1" applyProtection="1">
      <alignment horizontal="center" vertical="center"/>
      <protection locked="0"/>
    </xf>
    <xf numFmtId="0" fontId="17" fillId="14" borderId="19" xfId="0" applyFont="1" applyFill="1" applyBorder="1" applyAlignment="1" applyProtection="1">
      <alignment horizontal="center" vertical="center"/>
      <protection locked="0"/>
    </xf>
    <xf numFmtId="0" fontId="18" fillId="4" borderId="33" xfId="0" applyFont="1" applyFill="1" applyBorder="1" applyAlignment="1" applyProtection="1">
      <alignment horizontal="center" vertical="center" wrapText="1"/>
      <protection locked="0"/>
    </xf>
    <xf numFmtId="0" fontId="18" fillId="4" borderId="26" xfId="0" applyFont="1" applyFill="1" applyBorder="1" applyAlignment="1" applyProtection="1">
      <alignment horizontal="center" vertical="center" wrapText="1"/>
      <protection locked="0"/>
    </xf>
    <xf numFmtId="0" fontId="17" fillId="14" borderId="51" xfId="0" applyFont="1" applyFill="1" applyBorder="1" applyAlignment="1" applyProtection="1">
      <alignment horizontal="center" vertical="center"/>
      <protection locked="0"/>
    </xf>
    <xf numFmtId="0" fontId="17" fillId="14" borderId="55" xfId="0" applyFont="1" applyFill="1" applyBorder="1" applyAlignment="1" applyProtection="1">
      <alignment horizontal="center" vertical="center"/>
      <protection locked="0"/>
    </xf>
    <xf numFmtId="0" fontId="17" fillId="14" borderId="18" xfId="0" applyFont="1" applyFill="1" applyBorder="1" applyAlignment="1" applyProtection="1">
      <alignment horizontal="center" vertical="center"/>
      <protection locked="0"/>
    </xf>
    <xf numFmtId="0" fontId="17" fillId="14" borderId="21" xfId="0" applyFont="1" applyFill="1" applyBorder="1" applyAlignment="1" applyProtection="1">
      <alignment horizontal="center" vertical="center"/>
      <protection locked="0"/>
    </xf>
    <xf numFmtId="0" fontId="13" fillId="14" borderId="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13" fillId="5" borderId="27" xfId="0" applyFont="1" applyFill="1" applyBorder="1" applyAlignment="1" applyProtection="1">
      <alignment horizontal="left" vertical="center" wrapText="1"/>
      <protection locked="0"/>
    </xf>
    <xf numFmtId="0" fontId="13" fillId="5" borderId="32" xfId="0" applyFont="1" applyFill="1" applyBorder="1" applyAlignment="1" applyProtection="1">
      <alignment horizontal="left" vertical="center" wrapText="1"/>
      <protection locked="0"/>
    </xf>
    <xf numFmtId="0" fontId="13" fillId="5" borderId="37" xfId="0" applyFont="1" applyFill="1" applyBorder="1" applyAlignment="1" applyProtection="1">
      <alignment horizontal="left" vertical="center" wrapText="1"/>
      <protection locked="0"/>
    </xf>
    <xf numFmtId="0" fontId="13" fillId="3" borderId="38" xfId="0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alignment horizontal="center" vertical="center"/>
      <protection locked="0"/>
    </xf>
    <xf numFmtId="0" fontId="13" fillId="3" borderId="40" xfId="0" applyFont="1" applyFill="1" applyBorder="1" applyAlignment="1" applyProtection="1">
      <alignment horizontal="center" vertical="center"/>
      <protection locked="0"/>
    </xf>
    <xf numFmtId="0" fontId="13" fillId="3" borderId="47" xfId="0" applyFont="1" applyFill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horizontal="center"/>
      <protection locked="0"/>
    </xf>
    <xf numFmtId="0" fontId="13" fillId="3" borderId="32" xfId="0" applyFont="1" applyFill="1" applyBorder="1" applyAlignment="1" applyProtection="1">
      <alignment horizontal="center"/>
      <protection locked="0"/>
    </xf>
    <xf numFmtId="0" fontId="13" fillId="3" borderId="37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7" fillId="14" borderId="23" xfId="0" applyFont="1" applyFill="1" applyBorder="1" applyAlignment="1" applyProtection="1">
      <alignment horizontal="center" vertical="center"/>
      <protection locked="0"/>
    </xf>
    <xf numFmtId="0" fontId="11" fillId="4" borderId="30" xfId="0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7" fillId="14" borderId="24" xfId="0" applyFont="1" applyFill="1" applyBorder="1" applyAlignment="1" applyProtection="1">
      <alignment horizontal="center" vertical="center"/>
      <protection locked="0"/>
    </xf>
    <xf numFmtId="0" fontId="17" fillId="14" borderId="31" xfId="0" applyFont="1" applyFill="1" applyBorder="1" applyAlignment="1" applyProtection="1">
      <alignment horizontal="center" vertical="center"/>
      <protection locked="0"/>
    </xf>
    <xf numFmtId="0" fontId="17" fillId="14" borderId="29" xfId="0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 locked="0"/>
    </xf>
    <xf numFmtId="0" fontId="10" fillId="10" borderId="27" xfId="0" applyFont="1" applyFill="1" applyBorder="1" applyAlignment="1" applyProtection="1">
      <alignment horizontal="center" vertical="center"/>
      <protection locked="0"/>
    </xf>
    <xf numFmtId="0" fontId="10" fillId="10" borderId="32" xfId="0" applyFont="1" applyFill="1" applyBorder="1" applyAlignment="1" applyProtection="1">
      <alignment horizontal="center" vertical="center"/>
      <protection locked="0"/>
    </xf>
    <xf numFmtId="0" fontId="10" fillId="10" borderId="37" xfId="0" applyFont="1" applyFill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13" fillId="10" borderId="33" xfId="0" applyFont="1" applyFill="1" applyBorder="1" applyAlignment="1" applyProtection="1">
      <alignment horizontal="center" vertical="center"/>
      <protection locked="0"/>
    </xf>
    <xf numFmtId="0" fontId="13" fillId="10" borderId="26" xfId="0" applyFont="1" applyFill="1" applyBorder="1" applyAlignment="1" applyProtection="1">
      <alignment horizontal="center" vertical="center"/>
      <protection locked="0"/>
    </xf>
    <xf numFmtId="0" fontId="13" fillId="14" borderId="31" xfId="0" applyFont="1" applyFill="1" applyBorder="1" applyAlignment="1" applyProtection="1">
      <alignment horizontal="center" vertical="center"/>
      <protection locked="0"/>
    </xf>
    <xf numFmtId="0" fontId="13" fillId="0" borderId="43" xfId="0" applyFont="1" applyBorder="1" applyProtection="1">
      <protection locked="0"/>
    </xf>
    <xf numFmtId="0" fontId="13" fillId="0" borderId="44" xfId="0" applyFont="1" applyBorder="1" applyProtection="1"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19" fillId="0" borderId="36" xfId="0" applyFont="1" applyBorder="1" applyAlignment="1" applyProtection="1">
      <alignment horizontal="center" vertical="center" wrapText="1"/>
      <protection locked="0"/>
    </xf>
    <xf numFmtId="0" fontId="19" fillId="0" borderId="39" xfId="0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 applyProtection="1">
      <alignment horizontal="center" vertical="center" wrapText="1"/>
      <protection locked="0"/>
    </xf>
    <xf numFmtId="0" fontId="19" fillId="0" borderId="41" xfId="0" applyFont="1" applyBorder="1" applyAlignment="1" applyProtection="1">
      <alignment horizontal="center" vertical="center" wrapText="1"/>
      <protection locked="0"/>
    </xf>
    <xf numFmtId="0" fontId="17" fillId="14" borderId="25" xfId="0" applyFont="1" applyFill="1" applyBorder="1" applyAlignment="1" applyProtection="1">
      <alignment horizontal="center" vertical="center"/>
      <protection locked="0"/>
    </xf>
    <xf numFmtId="0" fontId="17" fillId="14" borderId="56" xfId="0" applyFont="1" applyFill="1" applyBorder="1" applyAlignment="1" applyProtection="1">
      <alignment horizontal="center" vertical="center"/>
      <protection locked="0"/>
    </xf>
    <xf numFmtId="0" fontId="18" fillId="4" borderId="27" xfId="0" applyFont="1" applyFill="1" applyBorder="1" applyAlignment="1" applyProtection="1">
      <alignment horizontal="left" vertical="center" wrapText="1"/>
      <protection locked="0"/>
    </xf>
    <xf numFmtId="0" fontId="18" fillId="4" borderId="32" xfId="0" applyFont="1" applyFill="1" applyBorder="1" applyAlignment="1" applyProtection="1">
      <alignment horizontal="left" vertical="center" wrapText="1"/>
      <protection locked="0"/>
    </xf>
    <xf numFmtId="0" fontId="18" fillId="4" borderId="37" xfId="0" applyFont="1" applyFill="1" applyBorder="1" applyAlignment="1" applyProtection="1">
      <alignment horizontal="left" vertical="center" wrapText="1"/>
      <protection locked="0"/>
    </xf>
    <xf numFmtId="0" fontId="18" fillId="4" borderId="11" xfId="0" applyFont="1" applyFill="1" applyBorder="1" applyAlignment="1" applyProtection="1">
      <alignment horizontal="left" vertical="center"/>
      <protection locked="0"/>
    </xf>
    <xf numFmtId="0" fontId="18" fillId="4" borderId="30" xfId="0" applyFont="1" applyFill="1" applyBorder="1" applyAlignment="1" applyProtection="1">
      <alignment horizontal="center" vertical="center" wrapText="1"/>
      <protection locked="0"/>
    </xf>
    <xf numFmtId="0" fontId="18" fillId="14" borderId="27" xfId="0" applyFont="1" applyFill="1" applyBorder="1" applyAlignment="1" applyProtection="1">
      <alignment horizontal="left" vertical="center" wrapText="1"/>
      <protection locked="0"/>
    </xf>
    <xf numFmtId="0" fontId="18" fillId="14" borderId="37" xfId="0" applyFont="1" applyFill="1" applyBorder="1" applyAlignment="1" applyProtection="1">
      <alignment horizontal="left" vertical="center" wrapText="1"/>
      <protection locked="0"/>
    </xf>
    <xf numFmtId="0" fontId="11" fillId="4" borderId="38" xfId="0" applyFont="1" applyFill="1" applyBorder="1" applyAlignment="1" applyProtection="1">
      <alignment horizontal="center" vertical="center" wrapText="1"/>
      <protection locked="0"/>
    </xf>
    <xf numFmtId="0" fontId="11" fillId="4" borderId="40" xfId="0" applyFont="1" applyFill="1" applyBorder="1" applyAlignment="1" applyProtection="1">
      <alignment horizontal="center" vertical="center" wrapText="1"/>
      <protection locked="0"/>
    </xf>
    <xf numFmtId="0" fontId="13" fillId="14" borderId="23" xfId="0" applyFont="1" applyFill="1" applyBorder="1" applyAlignment="1" applyProtection="1">
      <alignment horizontal="center" vertical="center"/>
      <protection locked="0"/>
    </xf>
    <xf numFmtId="0" fontId="13" fillId="14" borderId="24" xfId="0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horizontal="left" vertical="center" wrapText="1"/>
      <protection locked="0"/>
    </xf>
    <xf numFmtId="0" fontId="11" fillId="4" borderId="27" xfId="0" applyFont="1" applyFill="1" applyBorder="1" applyAlignment="1" applyProtection="1">
      <alignment horizontal="left" vertical="center" wrapText="1"/>
      <protection locked="0"/>
    </xf>
    <xf numFmtId="0" fontId="11" fillId="4" borderId="32" xfId="0" applyFont="1" applyFill="1" applyBorder="1" applyAlignment="1" applyProtection="1">
      <alignment horizontal="left" vertical="center" wrapText="1"/>
      <protection locked="0"/>
    </xf>
    <xf numFmtId="0" fontId="11" fillId="4" borderId="37" xfId="0" applyFont="1" applyFill="1" applyBorder="1" applyAlignment="1" applyProtection="1">
      <alignment horizontal="left" vertical="center" wrapText="1"/>
      <protection locked="0"/>
    </xf>
    <xf numFmtId="0" fontId="17" fillId="14" borderId="6" xfId="0" applyFont="1" applyFill="1" applyBorder="1" applyAlignment="1" applyProtection="1">
      <alignment horizontal="center" vertical="center"/>
      <protection locked="0"/>
    </xf>
    <xf numFmtId="0" fontId="17" fillId="14" borderId="50" xfId="0" applyFont="1" applyFill="1" applyBorder="1" applyAlignment="1" applyProtection="1">
      <alignment horizontal="center" vertical="center"/>
      <protection locked="0"/>
    </xf>
    <xf numFmtId="0" fontId="13" fillId="14" borderId="26" xfId="0" applyFont="1" applyFill="1" applyBorder="1" applyAlignment="1" applyProtection="1">
      <alignment horizontal="center" vertical="center"/>
      <protection locked="0"/>
    </xf>
    <xf numFmtId="0" fontId="17" fillId="14" borderId="5" xfId="0" applyFont="1" applyFill="1" applyBorder="1" applyAlignment="1" applyProtection="1">
      <alignment horizontal="center" vertical="center"/>
      <protection locked="0"/>
    </xf>
    <xf numFmtId="0" fontId="11" fillId="4" borderId="33" xfId="0" applyFont="1" applyFill="1" applyBorder="1" applyAlignment="1" applyProtection="1">
      <alignment horizontal="left" vertical="center" wrapText="1"/>
      <protection locked="0"/>
    </xf>
    <xf numFmtId="0" fontId="18" fillId="14" borderId="27" xfId="0" applyFont="1" applyFill="1" applyBorder="1" applyAlignment="1" applyProtection="1">
      <alignment vertical="center"/>
      <protection locked="0"/>
    </xf>
    <xf numFmtId="0" fontId="18" fillId="14" borderId="37" xfId="0" applyFont="1" applyFill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8" fillId="4" borderId="32" xfId="0" applyFont="1" applyFill="1" applyBorder="1" applyAlignment="1" applyProtection="1">
      <alignment horizontal="left" vertical="center"/>
      <protection locked="0"/>
    </xf>
    <xf numFmtId="0" fontId="17" fillId="14" borderId="30" xfId="0" applyFont="1" applyFill="1" applyBorder="1" applyAlignment="1" applyProtection="1">
      <alignment horizontal="center" vertical="center"/>
      <protection locked="0"/>
    </xf>
    <xf numFmtId="0" fontId="13" fillId="14" borderId="53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right"/>
      <protection locked="0"/>
    </xf>
    <xf numFmtId="0" fontId="7" fillId="3" borderId="37" xfId="0" applyFont="1" applyFill="1" applyBorder="1" applyAlignment="1" applyProtection="1">
      <alignment horizontal="right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Protection="1">
      <protection locked="0"/>
    </xf>
    <xf numFmtId="0" fontId="7" fillId="0" borderId="44" xfId="0" applyFont="1" applyBorder="1" applyProtection="1">
      <protection locked="0"/>
    </xf>
    <xf numFmtId="0" fontId="7" fillId="4" borderId="33" xfId="0" applyFont="1" applyFill="1" applyBorder="1" applyAlignment="1" applyProtection="1">
      <alignment horizontal="center" vertical="center" wrapText="1"/>
      <protection locked="0"/>
    </xf>
    <xf numFmtId="0" fontId="7" fillId="4" borderId="26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right" vertical="center"/>
      <protection locked="0"/>
    </xf>
    <xf numFmtId="0" fontId="7" fillId="3" borderId="39" xfId="0" applyFont="1" applyFill="1" applyBorder="1" applyAlignment="1" applyProtection="1">
      <alignment horizontal="right" vertical="center"/>
      <protection locked="0"/>
    </xf>
    <xf numFmtId="0" fontId="7" fillId="3" borderId="40" xfId="0" applyFont="1" applyFill="1" applyBorder="1" applyAlignment="1" applyProtection="1">
      <alignment horizontal="right" vertical="center"/>
      <protection locked="0"/>
    </xf>
    <xf numFmtId="0" fontId="7" fillId="3" borderId="41" xfId="0" applyFont="1" applyFill="1" applyBorder="1" applyAlignment="1" applyProtection="1">
      <alignment horizontal="right" vertical="center"/>
      <protection locked="0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30" xfId="0" applyNumberFormat="1" applyFont="1" applyFill="1" applyBorder="1" applyAlignment="1" applyProtection="1">
      <alignment horizontal="center" vertical="center"/>
    </xf>
    <xf numFmtId="0" fontId="6" fillId="3" borderId="26" xfId="0" applyNumberFormat="1" applyFont="1" applyFill="1" applyBorder="1" applyAlignment="1" applyProtection="1">
      <alignment horizontal="center" vertical="center"/>
    </xf>
    <xf numFmtId="0" fontId="6" fillId="3" borderId="13" xfId="0" applyNumberFormat="1" applyFont="1" applyFill="1" applyBorder="1" applyAlignment="1" applyProtection="1">
      <alignment horizontal="center" vertical="center"/>
      <protection locked="0"/>
    </xf>
    <xf numFmtId="0" fontId="6" fillId="3" borderId="26" xfId="0" applyNumberFormat="1" applyFont="1" applyFill="1" applyBorder="1" applyAlignment="1" applyProtection="1">
      <alignment horizontal="center" vertical="center"/>
      <protection locked="0"/>
    </xf>
    <xf numFmtId="0" fontId="25" fillId="0" borderId="9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Wąski" xfId="1"/>
  </cellStyles>
  <dxfs count="8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mruColors>
      <color rgb="FFFFFF99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3044DA0E-2E12-4C15-8456-5CD262AA0DF0}" diskRevisions="1" revisionId="259" version="3">
  <header guid="{3044DA0E-2E12-4C15-8456-5CD262AA0DF0}" dateTime="2016-12-20T14:11:46" maxSheetId="9" userName="R1" r:id="rId21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N14" start="0" length="2147483647">
    <dxf>
      <font>
        <color rgb="FFFF0000"/>
      </font>
    </dxf>
  </rfmt>
  <rcv guid="{6B99072D-06CA-45F2-AB39-36A02907F114}" action="delete"/>
  <rdn rId="0" localSheetId="1" customView="1" name="Z_6B99072D_06CA_45F2_AB39_36A02907F114_.wvu.PrintArea" hidden="1" oldHidden="1">
    <formula>Kierunek!$C$1:$AZ$73</formula>
    <oldFormula>Kierunek!$C$1:$AZ$73</oldFormula>
  </rdn>
  <rdn rId="0" localSheetId="1" customView="1" name="Z_6B99072D_06CA_45F2_AB39_36A02907F114_.wvu.Cols" hidden="1" oldHidden="1">
    <formula>Kierunek!$A:$A</formula>
    <oldFormula>Kierunek!$A:$A</oldFormula>
  </rdn>
  <rdn rId="0" localSheetId="3" customView="1" name="Z_6B99072D_06CA_45F2_AB39_36A02907F114_.wvu.PrintArea" hidden="1" oldHidden="1">
    <formula>Specjalność!$C$1:$AS$33</formula>
    <oldFormula>Specjalność!$C$1:$AS$33</oldFormula>
  </rdn>
  <rdn rId="0" localSheetId="3" customView="1" name="Z_6B99072D_06CA_45F2_AB39_36A02907F114_.wvu.Rows" hidden="1" oldHidden="1">
    <formula>Specjalność!$21:$21</formula>
    <oldFormula>Specjalność!$21:$21</oldFormula>
  </rdn>
  <rdn rId="0" localSheetId="3" customView="1" name="Z_6B99072D_06CA_45F2_AB39_36A02907F114_.wvu.Cols" hidden="1" oldHidden="1">
    <formula>Specjalność!$A:$A</formula>
    <oldFormula>Specjalność!$A:$A</oldFormula>
  </rdn>
  <rdn rId="0" localSheetId="4" customView="1" name="Z_6B99072D_06CA_45F2_AB39_36A02907F114_.wvu.Cols" hidden="1" oldHidden="1">
    <formula>Żywienie!$A:$A</formula>
    <oldFormula>Żywienie!$A:$A</oldFormula>
  </rdn>
  <rdn rId="0" localSheetId="5" customView="1" name="Z_6B99072D_06CA_45F2_AB39_36A02907F114_.wvu.Cols" hidden="1" oldHidden="1">
    <formula>Inżynieria!$A:$A</formula>
    <oldFormula>Inżynieria!$A:$A</oldFormula>
  </rdn>
  <rdn rId="0" localSheetId="6" customView="1" name="Z_6B99072D_06CA_45F2_AB39_36A02907F114_.wvu.Cols" hidden="1" oldHidden="1">
    <formula>Biotechnologia!$A:$A</formula>
    <oldFormula>Biotechnologia!$A:$A</oldFormula>
  </rdn>
  <rdn rId="0" localSheetId="7" customView="1" name="Z_6B99072D_06CA_45F2_AB39_36A02907F114_.wvu.Cols" hidden="1" oldHidden="1">
    <formula>'Inzynieria żywności i żywienie '!$A:$A</formula>
    <oldFormula>'Inzynieria żywności i żywienie '!$A:$A</oldFormula>
  </rdn>
  <rcv guid="{6B99072D-06CA-45F2-AB39-36A02907F114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control" Target="../activeX/activeX4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ntrol" Target="../activeX/activeX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ntrol" Target="../activeX/activeX2.xml"/><Relationship Id="rId5" Type="http://schemas.openxmlformats.org/officeDocument/2006/relationships/printerSettings" Target="../printerSettings/printerSettings5.bin"/><Relationship Id="rId10" Type="http://schemas.openxmlformats.org/officeDocument/2006/relationships/control" Target="../activeX/activeX1.xml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12" Type="http://schemas.openxmlformats.org/officeDocument/2006/relationships/control" Target="../activeX/activeX7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11" Type="http://schemas.openxmlformats.org/officeDocument/2006/relationships/control" Target="../activeX/activeX6.xml"/><Relationship Id="rId5" Type="http://schemas.openxmlformats.org/officeDocument/2006/relationships/printerSettings" Target="../printerSettings/printerSettings13.bin"/><Relationship Id="rId10" Type="http://schemas.openxmlformats.org/officeDocument/2006/relationships/control" Target="../activeX/activeX5.xml"/><Relationship Id="rId4" Type="http://schemas.openxmlformats.org/officeDocument/2006/relationships/printerSettings" Target="../printerSettings/printerSettings12.bin"/><Relationship Id="rId9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75"/>
  <sheetViews>
    <sheetView showGridLines="0" showZeros="0" tabSelected="1" topLeftCell="B1" zoomScale="50" zoomScaleNormal="50" zoomScaleSheetLayoutView="75" workbookViewId="0">
      <pane xSplit="12" ySplit="6" topLeftCell="N7" activePane="bottomRight" state="frozen"/>
      <selection activeCell="B1" sqref="B1"/>
      <selection pane="topRight" activeCell="N1" sqref="N1"/>
      <selection pane="bottomLeft" activeCell="B7" sqref="B7"/>
      <selection pane="bottomRight" activeCell="N18" sqref="N18"/>
    </sheetView>
  </sheetViews>
  <sheetFormatPr defaultRowHeight="12.75"/>
  <cols>
    <col min="1" max="1" width="6.7109375" style="21" hidden="1" customWidth="1"/>
    <col min="2" max="2" width="15.7109375" style="1" customWidth="1"/>
    <col min="3" max="3" width="4.85546875" style="1" customWidth="1"/>
    <col min="4" max="4" width="26.5703125" style="1" customWidth="1"/>
    <col min="5" max="5" width="26.42578125" style="1" customWidth="1"/>
    <col min="6" max="6" width="42.28515625" style="1" customWidth="1"/>
    <col min="7" max="7" width="7.42578125" style="1" customWidth="1"/>
    <col min="8" max="8" width="7" style="1" customWidth="1"/>
    <col min="9" max="10" width="5.7109375" style="1" customWidth="1"/>
    <col min="11" max="11" width="7.28515625" style="1" customWidth="1"/>
    <col min="12" max="12" width="7.7109375" style="1" customWidth="1"/>
    <col min="13" max="16" width="4.28515625" style="1" customWidth="1"/>
    <col min="17" max="17" width="7.28515625" style="1" customWidth="1"/>
    <col min="18" max="21" width="4.28515625" style="1" customWidth="1"/>
    <col min="22" max="22" width="7.28515625" style="1" customWidth="1"/>
    <col min="23" max="26" width="4.28515625" style="1" customWidth="1"/>
    <col min="27" max="27" width="7.28515625" style="1" customWidth="1"/>
    <col min="28" max="31" width="4.28515625" style="1" customWidth="1"/>
    <col min="32" max="32" width="7.28515625" style="1" customWidth="1"/>
    <col min="33" max="36" width="4.28515625" style="1" customWidth="1"/>
    <col min="37" max="37" width="7.28515625" style="1" customWidth="1"/>
    <col min="38" max="41" width="4.28515625" style="1" customWidth="1"/>
    <col min="42" max="42" width="7.28515625" style="1" customWidth="1"/>
    <col min="43" max="43" width="4.140625" style="1" customWidth="1"/>
    <col min="44" max="46" width="3.5703125" style="1" customWidth="1"/>
    <col min="47" max="47" width="7.28515625" style="1" customWidth="1"/>
    <col min="48" max="51" width="3.5703125" style="1" customWidth="1"/>
    <col min="52" max="52" width="7.28515625" style="1" customWidth="1"/>
    <col min="53" max="16384" width="9.140625" style="1"/>
  </cols>
  <sheetData>
    <row r="1" spans="1:52" ht="15" customHeight="1">
      <c r="C1" s="41"/>
      <c r="D1" s="42"/>
      <c r="E1" s="42"/>
      <c r="F1" s="42"/>
      <c r="G1" s="41"/>
      <c r="H1" s="43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4" t="s">
        <v>18</v>
      </c>
      <c r="AK1" s="451">
        <f ca="1">TODAY()</f>
        <v>42724</v>
      </c>
      <c r="AL1" s="451"/>
      <c r="AM1" s="451"/>
      <c r="AN1" s="451"/>
      <c r="AO1" s="451"/>
      <c r="AP1" s="41"/>
      <c r="AQ1" s="41"/>
      <c r="AR1" s="41"/>
      <c r="AS1" s="41"/>
      <c r="AT1" s="41"/>
      <c r="AU1" s="41"/>
    </row>
    <row r="2" spans="1:52" ht="15" customHeight="1">
      <c r="C2" s="41"/>
      <c r="D2" s="41"/>
      <c r="E2" s="41"/>
      <c r="F2" s="41"/>
      <c r="G2" s="45" t="s">
        <v>15</v>
      </c>
      <c r="H2" s="46" t="s">
        <v>47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4" t="s">
        <v>19</v>
      </c>
      <c r="AK2" s="451" t="s">
        <v>184</v>
      </c>
      <c r="AL2" s="451"/>
      <c r="AM2" s="451"/>
      <c r="AN2" s="451"/>
      <c r="AO2" s="451"/>
      <c r="AP2" s="41"/>
      <c r="AQ2" s="41"/>
      <c r="AR2" s="41"/>
      <c r="AS2" s="41"/>
      <c r="AT2" s="41"/>
      <c r="AU2" s="41"/>
    </row>
    <row r="3" spans="1:52" ht="15" customHeight="1">
      <c r="C3" s="46"/>
      <c r="D3" s="42"/>
      <c r="E3" s="42"/>
      <c r="F3" s="42"/>
      <c r="G3" s="45" t="s">
        <v>16</v>
      </c>
      <c r="H3" s="46" t="s">
        <v>33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7" t="s">
        <v>17</v>
      </c>
      <c r="AK3" s="46" t="s">
        <v>183</v>
      </c>
      <c r="AL3" s="41"/>
      <c r="AM3" s="41"/>
      <c r="AN3" s="41"/>
      <c r="AO3" s="41"/>
      <c r="AP3" s="41"/>
      <c r="AQ3" s="41"/>
      <c r="AR3" s="41"/>
      <c r="AS3" s="41"/>
      <c r="AT3" s="41"/>
      <c r="AU3" s="41"/>
    </row>
    <row r="4" spans="1:52" ht="15" customHeight="1">
      <c r="C4" s="46"/>
      <c r="D4" s="48"/>
      <c r="E4" s="48"/>
      <c r="F4" s="48"/>
      <c r="G4" s="47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</row>
    <row r="5" spans="1:52" ht="24.95" customHeight="1">
      <c r="C5" s="449" t="s">
        <v>5</v>
      </c>
      <c r="D5" s="470" t="s">
        <v>34</v>
      </c>
      <c r="E5" s="471"/>
      <c r="F5" s="472"/>
      <c r="G5" s="455" t="s">
        <v>13</v>
      </c>
      <c r="H5" s="466"/>
      <c r="I5" s="466"/>
      <c r="J5" s="466"/>
      <c r="K5" s="466"/>
      <c r="L5" s="467"/>
      <c r="M5" s="455" t="s">
        <v>6</v>
      </c>
      <c r="N5" s="456"/>
      <c r="O5" s="456"/>
      <c r="P5" s="456"/>
      <c r="Q5" s="457"/>
      <c r="R5" s="455" t="s">
        <v>7</v>
      </c>
      <c r="S5" s="456"/>
      <c r="T5" s="456"/>
      <c r="U5" s="456"/>
      <c r="V5" s="457"/>
      <c r="W5" s="455" t="s">
        <v>8</v>
      </c>
      <c r="X5" s="456"/>
      <c r="Y5" s="456"/>
      <c r="Z5" s="456"/>
      <c r="AA5" s="457"/>
      <c r="AB5" s="455" t="s">
        <v>9</v>
      </c>
      <c r="AC5" s="456"/>
      <c r="AD5" s="456"/>
      <c r="AE5" s="456"/>
      <c r="AF5" s="457"/>
      <c r="AG5" s="455" t="s">
        <v>10</v>
      </c>
      <c r="AH5" s="456"/>
      <c r="AI5" s="456"/>
      <c r="AJ5" s="456"/>
      <c r="AK5" s="457"/>
      <c r="AL5" s="455" t="s">
        <v>11</v>
      </c>
      <c r="AM5" s="456"/>
      <c r="AN5" s="456"/>
      <c r="AO5" s="456"/>
      <c r="AP5" s="457"/>
      <c r="AQ5" s="455" t="s">
        <v>12</v>
      </c>
      <c r="AR5" s="456"/>
      <c r="AS5" s="456"/>
      <c r="AT5" s="456"/>
      <c r="AU5" s="457"/>
      <c r="AV5" s="455" t="s">
        <v>42</v>
      </c>
      <c r="AW5" s="456"/>
      <c r="AX5" s="456"/>
      <c r="AY5" s="456"/>
      <c r="AZ5" s="457"/>
    </row>
    <row r="6" spans="1:52" ht="24.95" customHeight="1">
      <c r="C6" s="450"/>
      <c r="D6" s="473"/>
      <c r="E6" s="474"/>
      <c r="F6" s="475"/>
      <c r="G6" s="49" t="s">
        <v>0</v>
      </c>
      <c r="H6" s="50" t="s">
        <v>1</v>
      </c>
      <c r="I6" s="50" t="s">
        <v>2</v>
      </c>
      <c r="J6" s="51" t="s">
        <v>3</v>
      </c>
      <c r="K6" s="52" t="s">
        <v>4</v>
      </c>
      <c r="L6" s="279" t="s">
        <v>36</v>
      </c>
      <c r="M6" s="49" t="s">
        <v>0</v>
      </c>
      <c r="N6" s="50" t="s">
        <v>1</v>
      </c>
      <c r="O6" s="50" t="s">
        <v>2</v>
      </c>
      <c r="P6" s="51" t="s">
        <v>3</v>
      </c>
      <c r="Q6" s="279" t="s">
        <v>36</v>
      </c>
      <c r="R6" s="49" t="s">
        <v>0</v>
      </c>
      <c r="S6" s="50" t="s">
        <v>1</v>
      </c>
      <c r="T6" s="50" t="s">
        <v>2</v>
      </c>
      <c r="U6" s="51" t="s">
        <v>3</v>
      </c>
      <c r="V6" s="279" t="s">
        <v>36</v>
      </c>
      <c r="W6" s="49" t="s">
        <v>0</v>
      </c>
      <c r="X6" s="50" t="s">
        <v>1</v>
      </c>
      <c r="Y6" s="50" t="s">
        <v>2</v>
      </c>
      <c r="Z6" s="51" t="s">
        <v>3</v>
      </c>
      <c r="AA6" s="279" t="s">
        <v>36</v>
      </c>
      <c r="AB6" s="49" t="s">
        <v>0</v>
      </c>
      <c r="AC6" s="50" t="s">
        <v>1</v>
      </c>
      <c r="AD6" s="50" t="s">
        <v>2</v>
      </c>
      <c r="AE6" s="51" t="s">
        <v>3</v>
      </c>
      <c r="AF6" s="279" t="s">
        <v>36</v>
      </c>
      <c r="AG6" s="49" t="s">
        <v>0</v>
      </c>
      <c r="AH6" s="50" t="s">
        <v>1</v>
      </c>
      <c r="AI6" s="50" t="s">
        <v>2</v>
      </c>
      <c r="AJ6" s="51" t="s">
        <v>3</v>
      </c>
      <c r="AK6" s="279" t="s">
        <v>36</v>
      </c>
      <c r="AL6" s="49" t="s">
        <v>0</v>
      </c>
      <c r="AM6" s="50" t="s">
        <v>1</v>
      </c>
      <c r="AN6" s="50" t="s">
        <v>2</v>
      </c>
      <c r="AO6" s="51" t="s">
        <v>3</v>
      </c>
      <c r="AP6" s="279" t="s">
        <v>36</v>
      </c>
      <c r="AQ6" s="49" t="s">
        <v>0</v>
      </c>
      <c r="AR6" s="50" t="s">
        <v>1</v>
      </c>
      <c r="AS6" s="50" t="s">
        <v>2</v>
      </c>
      <c r="AT6" s="51" t="s">
        <v>3</v>
      </c>
      <c r="AU6" s="279" t="s">
        <v>36</v>
      </c>
      <c r="AV6" s="49" t="s">
        <v>0</v>
      </c>
      <c r="AW6" s="50" t="s">
        <v>1</v>
      </c>
      <c r="AX6" s="50" t="s">
        <v>2</v>
      </c>
      <c r="AY6" s="51" t="s">
        <v>3</v>
      </c>
      <c r="AZ6" s="279" t="s">
        <v>36</v>
      </c>
    </row>
    <row r="7" spans="1:52" ht="24.95" customHeight="1">
      <c r="A7" s="21">
        <v>2</v>
      </c>
      <c r="C7" s="53" t="s">
        <v>21</v>
      </c>
      <c r="D7" s="430" t="s">
        <v>22</v>
      </c>
      <c r="E7" s="431"/>
      <c r="F7" s="432"/>
      <c r="G7" s="57">
        <f t="shared" ref="G7:AZ7" si="0">SUM(G8:G15)</f>
        <v>56</v>
      </c>
      <c r="H7" s="58">
        <f t="shared" si="0"/>
        <v>88</v>
      </c>
      <c r="I7" s="58">
        <f t="shared" si="0"/>
        <v>0</v>
      </c>
      <c r="J7" s="59">
        <f t="shared" si="0"/>
        <v>0</v>
      </c>
      <c r="K7" s="57">
        <f t="shared" si="0"/>
        <v>144</v>
      </c>
      <c r="L7" s="280">
        <f t="shared" si="0"/>
        <v>15</v>
      </c>
      <c r="M7" s="54">
        <f t="shared" si="0"/>
        <v>7</v>
      </c>
      <c r="N7" s="55">
        <f t="shared" si="0"/>
        <v>3</v>
      </c>
      <c r="O7" s="55">
        <f t="shared" si="0"/>
        <v>0</v>
      </c>
      <c r="P7" s="56">
        <f t="shared" si="0"/>
        <v>0</v>
      </c>
      <c r="Q7" s="280">
        <f t="shared" si="0"/>
        <v>7</v>
      </c>
      <c r="R7" s="54">
        <f t="shared" si="0"/>
        <v>0</v>
      </c>
      <c r="S7" s="55">
        <f t="shared" si="0"/>
        <v>1</v>
      </c>
      <c r="T7" s="55">
        <f t="shared" si="0"/>
        <v>0</v>
      </c>
      <c r="U7" s="56">
        <f t="shared" si="0"/>
        <v>0</v>
      </c>
      <c r="V7" s="280">
        <f t="shared" si="0"/>
        <v>0</v>
      </c>
      <c r="W7" s="54">
        <f t="shared" si="0"/>
        <v>0</v>
      </c>
      <c r="X7" s="55">
        <f t="shared" si="0"/>
        <v>2</v>
      </c>
      <c r="Y7" s="55">
        <f t="shared" si="0"/>
        <v>0</v>
      </c>
      <c r="Z7" s="56">
        <f t="shared" si="0"/>
        <v>0</v>
      </c>
      <c r="AA7" s="280">
        <f t="shared" si="0"/>
        <v>2</v>
      </c>
      <c r="AB7" s="54">
        <f t="shared" si="0"/>
        <v>0</v>
      </c>
      <c r="AC7" s="55">
        <f t="shared" si="0"/>
        <v>2</v>
      </c>
      <c r="AD7" s="55">
        <f t="shared" si="0"/>
        <v>0</v>
      </c>
      <c r="AE7" s="56">
        <f t="shared" si="0"/>
        <v>0</v>
      </c>
      <c r="AF7" s="280">
        <f t="shared" si="0"/>
        <v>2</v>
      </c>
      <c r="AG7" s="54">
        <f t="shared" si="0"/>
        <v>0</v>
      </c>
      <c r="AH7" s="55">
        <f t="shared" si="0"/>
        <v>2</v>
      </c>
      <c r="AI7" s="55">
        <f t="shared" si="0"/>
        <v>0</v>
      </c>
      <c r="AJ7" s="56">
        <f t="shared" si="0"/>
        <v>0</v>
      </c>
      <c r="AK7" s="280">
        <f t="shared" si="0"/>
        <v>2</v>
      </c>
      <c r="AL7" s="54">
        <f t="shared" si="0"/>
        <v>0</v>
      </c>
      <c r="AM7" s="55">
        <f t="shared" si="0"/>
        <v>2</v>
      </c>
      <c r="AN7" s="55">
        <f t="shared" si="0"/>
        <v>0</v>
      </c>
      <c r="AO7" s="56">
        <f t="shared" si="0"/>
        <v>0</v>
      </c>
      <c r="AP7" s="280">
        <f t="shared" si="0"/>
        <v>2</v>
      </c>
      <c r="AQ7" s="54">
        <f t="shared" si="0"/>
        <v>0</v>
      </c>
      <c r="AR7" s="55">
        <f t="shared" si="0"/>
        <v>0</v>
      </c>
      <c r="AS7" s="55">
        <f t="shared" si="0"/>
        <v>0</v>
      </c>
      <c r="AT7" s="56">
        <f t="shared" si="0"/>
        <v>0</v>
      </c>
      <c r="AU7" s="280">
        <f t="shared" si="0"/>
        <v>0</v>
      </c>
      <c r="AV7" s="54">
        <f t="shared" si="0"/>
        <v>0</v>
      </c>
      <c r="AW7" s="55">
        <f t="shared" si="0"/>
        <v>0</v>
      </c>
      <c r="AX7" s="55">
        <f t="shared" si="0"/>
        <v>0</v>
      </c>
      <c r="AY7" s="56">
        <f t="shared" si="0"/>
        <v>0</v>
      </c>
      <c r="AZ7" s="280">
        <f t="shared" si="0"/>
        <v>0</v>
      </c>
    </row>
    <row r="8" spans="1:52" s="5" customFormat="1" ht="24.95" customHeight="1">
      <c r="A8" s="24"/>
      <c r="B8" s="428"/>
      <c r="C8" s="445">
        <v>1</v>
      </c>
      <c r="D8" s="444" t="s">
        <v>39</v>
      </c>
      <c r="E8" s="485" t="s">
        <v>48</v>
      </c>
      <c r="F8" s="370" t="s">
        <v>167</v>
      </c>
      <c r="G8" s="416">
        <f>8*(M8+R8+W8+AB8+AG8+AL8+AQ8+AV8)</f>
        <v>16</v>
      </c>
      <c r="H8" s="424">
        <f t="shared" ref="H8" si="1">8*(N8+S8+X8+AC8+AH8+AM8+AR8+AW8)</f>
        <v>8</v>
      </c>
      <c r="I8" s="424">
        <f t="shared" ref="I8" si="2">8*(O8+T8+Y8+AD8+AI8+AN8+AS8+AX8)</f>
        <v>0</v>
      </c>
      <c r="J8" s="422">
        <f t="shared" ref="J8" si="3">8*(P8+U8+Z8+AE8+AJ8+AO8+AT8+AY8)</f>
        <v>0</v>
      </c>
      <c r="K8" s="418">
        <f>SUM(G8:J8)</f>
        <v>24</v>
      </c>
      <c r="L8" s="399">
        <f>Q8+V8+AA8+AF8+AK8+AP8+AU8+AZ8</f>
        <v>3</v>
      </c>
      <c r="M8" s="443">
        <v>2</v>
      </c>
      <c r="N8" s="446">
        <v>1</v>
      </c>
      <c r="O8" s="446"/>
      <c r="P8" s="447"/>
      <c r="Q8" s="399">
        <v>3</v>
      </c>
      <c r="R8" s="443"/>
      <c r="S8" s="446"/>
      <c r="T8" s="446"/>
      <c r="U8" s="447"/>
      <c r="V8" s="399"/>
      <c r="W8" s="487"/>
      <c r="X8" s="488"/>
      <c r="Y8" s="488"/>
      <c r="Z8" s="465"/>
      <c r="AA8" s="399"/>
      <c r="AB8" s="487"/>
      <c r="AC8" s="488"/>
      <c r="AD8" s="488"/>
      <c r="AE8" s="465"/>
      <c r="AF8" s="399"/>
      <c r="AG8" s="487"/>
      <c r="AH8" s="488"/>
      <c r="AI8" s="488"/>
      <c r="AJ8" s="465"/>
      <c r="AK8" s="399"/>
      <c r="AL8" s="487"/>
      <c r="AM8" s="488"/>
      <c r="AN8" s="488"/>
      <c r="AO8" s="465"/>
      <c r="AP8" s="399"/>
      <c r="AQ8" s="487"/>
      <c r="AR8" s="488"/>
      <c r="AS8" s="488"/>
      <c r="AT8" s="465"/>
      <c r="AU8" s="399"/>
      <c r="AV8" s="487"/>
      <c r="AW8" s="488"/>
      <c r="AX8" s="488"/>
      <c r="AY8" s="465"/>
      <c r="AZ8" s="399"/>
    </row>
    <row r="9" spans="1:52" s="5" customFormat="1" ht="24.95" customHeight="1">
      <c r="A9" s="24"/>
      <c r="B9" s="429"/>
      <c r="C9" s="445"/>
      <c r="D9" s="444"/>
      <c r="E9" s="486"/>
      <c r="F9" s="370" t="s">
        <v>81</v>
      </c>
      <c r="G9" s="417"/>
      <c r="H9" s="425"/>
      <c r="I9" s="425"/>
      <c r="J9" s="423"/>
      <c r="K9" s="419"/>
      <c r="L9" s="400"/>
      <c r="M9" s="398"/>
      <c r="N9" s="403"/>
      <c r="O9" s="403"/>
      <c r="P9" s="397"/>
      <c r="Q9" s="400"/>
      <c r="R9" s="398"/>
      <c r="S9" s="403"/>
      <c r="T9" s="403"/>
      <c r="U9" s="397"/>
      <c r="V9" s="400"/>
      <c r="W9" s="426"/>
      <c r="X9" s="413"/>
      <c r="Y9" s="413"/>
      <c r="Z9" s="412"/>
      <c r="AA9" s="400"/>
      <c r="AB9" s="426"/>
      <c r="AC9" s="413"/>
      <c r="AD9" s="413"/>
      <c r="AE9" s="412"/>
      <c r="AF9" s="400"/>
      <c r="AG9" s="426"/>
      <c r="AH9" s="413"/>
      <c r="AI9" s="413"/>
      <c r="AJ9" s="412"/>
      <c r="AK9" s="400"/>
      <c r="AL9" s="426"/>
      <c r="AM9" s="413"/>
      <c r="AN9" s="413"/>
      <c r="AO9" s="412"/>
      <c r="AP9" s="400"/>
      <c r="AQ9" s="426"/>
      <c r="AR9" s="413"/>
      <c r="AS9" s="413"/>
      <c r="AT9" s="412"/>
      <c r="AU9" s="400"/>
      <c r="AV9" s="426"/>
      <c r="AW9" s="413"/>
      <c r="AX9" s="413"/>
      <c r="AY9" s="412"/>
      <c r="AZ9" s="400"/>
    </row>
    <row r="10" spans="1:52" s="5" customFormat="1" ht="24.95" customHeight="1">
      <c r="A10" s="24"/>
      <c r="B10" s="96"/>
      <c r="C10" s="445"/>
      <c r="D10" s="444"/>
      <c r="E10" s="485" t="s">
        <v>49</v>
      </c>
      <c r="F10" s="370" t="s">
        <v>82</v>
      </c>
      <c r="G10" s="416">
        <f>8*(M10+R10+W10+AB10+AG10+AL10+AQ10+AV10)</f>
        <v>16</v>
      </c>
      <c r="H10" s="424">
        <f t="shared" ref="H10" si="4">8*(N10+S10+X10+AC10+AH10+AM10+AR10+AW10)</f>
        <v>0</v>
      </c>
      <c r="I10" s="424">
        <f t="shared" ref="I10" si="5">8*(O10+T10+Y10+AD10+AI10+AN10+AS10+AX10)</f>
        <v>0</v>
      </c>
      <c r="J10" s="422">
        <f t="shared" ref="J10" si="6">8*(P10+U10+Z10+AE10+AJ10+AO10+AT10+AY10)</f>
        <v>0</v>
      </c>
      <c r="K10" s="418">
        <f>SUM(G10:J10)</f>
        <v>16</v>
      </c>
      <c r="L10" s="399">
        <f>Q10+V10+AA10+AF10+AK10+AP10+AU10+AZ10</f>
        <v>2</v>
      </c>
      <c r="M10" s="398">
        <v>2</v>
      </c>
      <c r="N10" s="403"/>
      <c r="O10" s="403"/>
      <c r="P10" s="397"/>
      <c r="Q10" s="399">
        <v>2</v>
      </c>
      <c r="R10" s="398"/>
      <c r="S10" s="403"/>
      <c r="T10" s="403"/>
      <c r="U10" s="397"/>
      <c r="V10" s="399"/>
      <c r="W10" s="426"/>
      <c r="X10" s="413"/>
      <c r="Y10" s="413"/>
      <c r="Z10" s="412"/>
      <c r="AA10" s="399"/>
      <c r="AB10" s="426"/>
      <c r="AC10" s="413"/>
      <c r="AD10" s="413"/>
      <c r="AE10" s="412"/>
      <c r="AF10" s="399"/>
      <c r="AG10" s="426"/>
      <c r="AH10" s="413"/>
      <c r="AI10" s="413"/>
      <c r="AJ10" s="412"/>
      <c r="AK10" s="399"/>
      <c r="AL10" s="426"/>
      <c r="AM10" s="413"/>
      <c r="AN10" s="413"/>
      <c r="AO10" s="412"/>
      <c r="AP10" s="399"/>
      <c r="AQ10" s="398"/>
      <c r="AR10" s="403"/>
      <c r="AS10" s="413"/>
      <c r="AT10" s="412"/>
      <c r="AU10" s="399"/>
      <c r="AV10" s="426"/>
      <c r="AW10" s="413"/>
      <c r="AX10" s="413"/>
      <c r="AY10" s="412"/>
      <c r="AZ10" s="399"/>
    </row>
    <row r="11" spans="1:52" s="5" customFormat="1" ht="24.95" customHeight="1">
      <c r="A11" s="24"/>
      <c r="B11" s="105"/>
      <c r="C11" s="445"/>
      <c r="D11" s="444"/>
      <c r="E11" s="486"/>
      <c r="F11" s="371" t="s">
        <v>168</v>
      </c>
      <c r="G11" s="448"/>
      <c r="H11" s="476"/>
      <c r="I11" s="476"/>
      <c r="J11" s="477"/>
      <c r="K11" s="419"/>
      <c r="L11" s="400"/>
      <c r="M11" s="398"/>
      <c r="N11" s="403"/>
      <c r="O11" s="403"/>
      <c r="P11" s="397"/>
      <c r="Q11" s="411"/>
      <c r="R11" s="398"/>
      <c r="S11" s="403"/>
      <c r="T11" s="403"/>
      <c r="U11" s="397"/>
      <c r="V11" s="411"/>
      <c r="W11" s="426"/>
      <c r="X11" s="413"/>
      <c r="Y11" s="413"/>
      <c r="Z11" s="412"/>
      <c r="AA11" s="411"/>
      <c r="AB11" s="426"/>
      <c r="AC11" s="413"/>
      <c r="AD11" s="413"/>
      <c r="AE11" s="412"/>
      <c r="AF11" s="411"/>
      <c r="AG11" s="426"/>
      <c r="AH11" s="413"/>
      <c r="AI11" s="413"/>
      <c r="AJ11" s="412"/>
      <c r="AK11" s="411"/>
      <c r="AL11" s="426"/>
      <c r="AM11" s="413"/>
      <c r="AN11" s="413"/>
      <c r="AO11" s="412"/>
      <c r="AP11" s="411"/>
      <c r="AQ11" s="398"/>
      <c r="AR11" s="403"/>
      <c r="AS11" s="413"/>
      <c r="AT11" s="412"/>
      <c r="AU11" s="411"/>
      <c r="AV11" s="426"/>
      <c r="AW11" s="413"/>
      <c r="AX11" s="413"/>
      <c r="AY11" s="412"/>
      <c r="AZ11" s="411"/>
    </row>
    <row r="12" spans="1:52" s="5" customFormat="1" ht="24.95" customHeight="1">
      <c r="A12" s="24"/>
      <c r="B12" s="173"/>
      <c r="C12" s="177">
        <v>2</v>
      </c>
      <c r="D12" s="490" t="s">
        <v>79</v>
      </c>
      <c r="E12" s="491"/>
      <c r="F12" s="492"/>
      <c r="G12" s="174"/>
      <c r="H12" s="175">
        <v>64</v>
      </c>
      <c r="I12" s="175"/>
      <c r="J12" s="176"/>
      <c r="K12" s="170">
        <v>64</v>
      </c>
      <c r="L12" s="281">
        <v>8</v>
      </c>
      <c r="M12" s="164"/>
      <c r="N12" s="166"/>
      <c r="O12" s="166"/>
      <c r="P12" s="165"/>
      <c r="Q12" s="282"/>
      <c r="R12" s="164"/>
      <c r="S12" s="166"/>
      <c r="T12" s="166"/>
      <c r="U12" s="165"/>
      <c r="V12" s="282"/>
      <c r="W12" s="169"/>
      <c r="X12" s="166">
        <v>2</v>
      </c>
      <c r="Y12" s="168"/>
      <c r="Z12" s="167"/>
      <c r="AA12" s="282">
        <v>2</v>
      </c>
      <c r="AB12" s="169"/>
      <c r="AC12" s="166">
        <v>2</v>
      </c>
      <c r="AD12" s="168"/>
      <c r="AE12" s="167"/>
      <c r="AF12" s="282">
        <v>2</v>
      </c>
      <c r="AG12" s="169"/>
      <c r="AH12" s="166">
        <v>2</v>
      </c>
      <c r="AI12" s="168"/>
      <c r="AJ12" s="167"/>
      <c r="AK12" s="282">
        <v>2</v>
      </c>
      <c r="AL12" s="169"/>
      <c r="AM12" s="166">
        <v>2</v>
      </c>
      <c r="AN12" s="168"/>
      <c r="AO12" s="167"/>
      <c r="AP12" s="282">
        <v>2</v>
      </c>
      <c r="AQ12" s="171"/>
      <c r="AR12" s="220"/>
      <c r="AS12" s="172"/>
      <c r="AT12" s="167"/>
      <c r="AU12" s="282"/>
      <c r="AV12" s="169"/>
      <c r="AW12" s="168"/>
      <c r="AX12" s="168"/>
      <c r="AY12" s="167"/>
      <c r="AZ12" s="282"/>
    </row>
    <row r="13" spans="1:52" s="5" customFormat="1" ht="24.95" customHeight="1">
      <c r="A13" s="24"/>
      <c r="B13" s="80"/>
      <c r="C13" s="241">
        <v>3</v>
      </c>
      <c r="D13" s="497" t="s">
        <v>189</v>
      </c>
      <c r="E13" s="497"/>
      <c r="F13" s="497"/>
      <c r="G13" s="174">
        <v>8</v>
      </c>
      <c r="H13" s="175"/>
      <c r="I13" s="175">
        <f t="shared" ref="I13" si="7">8*(O13+T13+Y13+AD13+AI13+AN13+AS13+AX13)</f>
        <v>0</v>
      </c>
      <c r="J13" s="176">
        <f t="shared" ref="J13" si="8">8*(P13+U13+Z13+AE13+AJ13+AO13+AT13+AY13)</f>
        <v>0</v>
      </c>
      <c r="K13" s="174">
        <v>8</v>
      </c>
      <c r="L13" s="282">
        <f t="shared" ref="L13" si="9">Q13+V13+AA13+AF13+AK13+AP13+AU13+AZ13</f>
        <v>1</v>
      </c>
      <c r="M13" s="237">
        <v>1</v>
      </c>
      <c r="N13" s="235"/>
      <c r="O13" s="235"/>
      <c r="P13" s="236"/>
      <c r="Q13" s="282">
        <v>1</v>
      </c>
      <c r="R13" s="101"/>
      <c r="S13" s="235"/>
      <c r="T13" s="235"/>
      <c r="U13" s="236"/>
      <c r="V13" s="282"/>
      <c r="W13" s="244"/>
      <c r="X13" s="243"/>
      <c r="Y13" s="243"/>
      <c r="Z13" s="242"/>
      <c r="AA13" s="282"/>
      <c r="AB13" s="244"/>
      <c r="AC13" s="243"/>
      <c r="AD13" s="243"/>
      <c r="AE13" s="242"/>
      <c r="AF13" s="282"/>
      <c r="AG13" s="244"/>
      <c r="AH13" s="243"/>
      <c r="AI13" s="243"/>
      <c r="AJ13" s="242"/>
      <c r="AK13" s="282"/>
      <c r="AL13" s="244"/>
      <c r="AM13" s="243"/>
      <c r="AN13" s="243"/>
      <c r="AO13" s="242"/>
      <c r="AP13" s="282"/>
      <c r="AQ13" s="244"/>
      <c r="AR13" s="277"/>
      <c r="AS13" s="243"/>
      <c r="AT13" s="242"/>
      <c r="AU13" s="282"/>
      <c r="AV13" s="244"/>
      <c r="AW13" s="243"/>
      <c r="AX13" s="243"/>
      <c r="AY13" s="242"/>
      <c r="AZ13" s="282"/>
    </row>
    <row r="14" spans="1:52" s="5" customFormat="1" ht="24.95" customHeight="1">
      <c r="A14" s="24"/>
      <c r="B14" s="80"/>
      <c r="C14" s="383">
        <v>3</v>
      </c>
      <c r="D14" s="391" t="s">
        <v>158</v>
      </c>
      <c r="E14" s="392"/>
      <c r="F14" s="393"/>
      <c r="G14" s="384">
        <v>16</v>
      </c>
      <c r="H14" s="175"/>
      <c r="I14" s="175">
        <f t="shared" ref="I14" si="10">8*(O14+T14+Y14+AD14+AI14+AN14+AS14+AX14)</f>
        <v>0</v>
      </c>
      <c r="J14" s="176">
        <f t="shared" ref="J14" si="11">8*(P14+U14+Z14+AE14+AJ14+AO14+AT14+AY14)</f>
        <v>0</v>
      </c>
      <c r="K14" s="174">
        <v>16</v>
      </c>
      <c r="L14" s="282">
        <f t="shared" ref="L14" si="12">Q14+V14+AA14+AF14+AK14+AP14+AU14+AZ14</f>
        <v>1</v>
      </c>
      <c r="M14" s="331">
        <v>2</v>
      </c>
      <c r="N14" s="538">
        <v>1</v>
      </c>
      <c r="O14" s="328"/>
      <c r="P14" s="329"/>
      <c r="Q14" s="282">
        <v>1</v>
      </c>
      <c r="R14" s="101"/>
      <c r="S14" s="328"/>
      <c r="T14" s="328"/>
      <c r="U14" s="329"/>
      <c r="V14" s="282"/>
      <c r="W14" s="338"/>
      <c r="X14" s="337"/>
      <c r="Y14" s="337"/>
      <c r="Z14" s="336"/>
      <c r="AA14" s="282"/>
      <c r="AB14" s="338"/>
      <c r="AC14" s="337"/>
      <c r="AD14" s="337"/>
      <c r="AE14" s="336"/>
      <c r="AF14" s="282"/>
      <c r="AG14" s="338"/>
      <c r="AH14" s="337"/>
      <c r="AI14" s="337"/>
      <c r="AJ14" s="336"/>
      <c r="AK14" s="282"/>
      <c r="AL14" s="338"/>
      <c r="AM14" s="337"/>
      <c r="AN14" s="337"/>
      <c r="AO14" s="336"/>
      <c r="AP14" s="282"/>
      <c r="AQ14" s="338"/>
      <c r="AR14" s="150"/>
      <c r="AS14" s="337"/>
      <c r="AT14" s="336"/>
      <c r="AU14" s="282"/>
      <c r="AV14" s="338"/>
      <c r="AW14" s="337"/>
      <c r="AX14" s="337"/>
      <c r="AY14" s="336"/>
      <c r="AZ14" s="282"/>
    </row>
    <row r="15" spans="1:52" s="5" customFormat="1" ht="24.95" customHeight="1">
      <c r="A15" s="24"/>
      <c r="B15" s="80"/>
      <c r="C15" s="383">
        <v>4</v>
      </c>
      <c r="D15" s="385" t="s">
        <v>188</v>
      </c>
      <c r="E15" s="339"/>
      <c r="F15" s="340"/>
      <c r="G15" s="384"/>
      <c r="H15" s="175">
        <v>16</v>
      </c>
      <c r="I15" s="175">
        <f t="shared" ref="I15" si="13">8*(O15+T15+Y15+AD15+AI15+AN15+AS15+AX15)</f>
        <v>0</v>
      </c>
      <c r="J15" s="176">
        <f t="shared" ref="J15" si="14">8*(P15+U15+Z15+AE15+AJ15+AO15+AT15+AY15)</f>
        <v>0</v>
      </c>
      <c r="K15" s="174">
        <v>16</v>
      </c>
      <c r="L15" s="282">
        <f>Q1</f>
        <v>0</v>
      </c>
      <c r="M15" s="331"/>
      <c r="N15" s="328">
        <v>1</v>
      </c>
      <c r="O15" s="328"/>
      <c r="P15" s="329"/>
      <c r="Q15" s="282"/>
      <c r="R15" s="101"/>
      <c r="S15" s="328">
        <v>1</v>
      </c>
      <c r="T15" s="328"/>
      <c r="U15" s="329"/>
      <c r="V15" s="282"/>
      <c r="W15" s="338"/>
      <c r="X15" s="337"/>
      <c r="Y15" s="337"/>
      <c r="Z15" s="336"/>
      <c r="AA15" s="282"/>
      <c r="AB15" s="338"/>
      <c r="AC15" s="337"/>
      <c r="AD15" s="337"/>
      <c r="AE15" s="336"/>
      <c r="AF15" s="282"/>
      <c r="AG15" s="338"/>
      <c r="AH15" s="337"/>
      <c r="AI15" s="337"/>
      <c r="AJ15" s="336"/>
      <c r="AK15" s="282"/>
      <c r="AL15" s="338"/>
      <c r="AM15" s="337"/>
      <c r="AN15" s="337"/>
      <c r="AO15" s="336"/>
      <c r="AP15" s="282"/>
      <c r="AQ15" s="338"/>
      <c r="AR15" s="150"/>
      <c r="AS15" s="337"/>
      <c r="AT15" s="336"/>
      <c r="AU15" s="282"/>
      <c r="AV15" s="338"/>
      <c r="AW15" s="337"/>
      <c r="AX15" s="337"/>
      <c r="AY15" s="336"/>
      <c r="AZ15" s="282"/>
    </row>
    <row r="16" spans="1:52" ht="24.95" customHeight="1" thickBot="1">
      <c r="A16" s="21">
        <v>2</v>
      </c>
      <c r="C16" s="53" t="s">
        <v>24</v>
      </c>
      <c r="D16" s="430" t="s">
        <v>25</v>
      </c>
      <c r="E16" s="431"/>
      <c r="F16" s="432"/>
      <c r="G16" s="57">
        <f t="shared" ref="G16:V16" si="15">SUM(G17:G29)</f>
        <v>216</v>
      </c>
      <c r="H16" s="58">
        <f t="shared" si="15"/>
        <v>112</v>
      </c>
      <c r="I16" s="58">
        <f t="shared" si="15"/>
        <v>64</v>
      </c>
      <c r="J16" s="59">
        <f t="shared" si="15"/>
        <v>24</v>
      </c>
      <c r="K16" s="57">
        <f t="shared" si="15"/>
        <v>416</v>
      </c>
      <c r="L16" s="280">
        <f t="shared" si="15"/>
        <v>55.5</v>
      </c>
      <c r="M16" s="102">
        <f t="shared" si="15"/>
        <v>10</v>
      </c>
      <c r="N16" s="129">
        <f t="shared" si="15"/>
        <v>5</v>
      </c>
      <c r="O16" s="129">
        <f t="shared" si="15"/>
        <v>0</v>
      </c>
      <c r="P16" s="130">
        <f t="shared" si="15"/>
        <v>2</v>
      </c>
      <c r="Q16" s="280">
        <f t="shared" si="15"/>
        <v>21</v>
      </c>
      <c r="R16" s="102">
        <f t="shared" si="15"/>
        <v>10</v>
      </c>
      <c r="S16" s="129">
        <f t="shared" si="15"/>
        <v>5</v>
      </c>
      <c r="T16" s="129">
        <f t="shared" si="15"/>
        <v>6</v>
      </c>
      <c r="U16" s="130">
        <f t="shared" si="15"/>
        <v>1</v>
      </c>
      <c r="V16" s="280">
        <f t="shared" si="15"/>
        <v>23.5</v>
      </c>
      <c r="W16" s="102">
        <f t="shared" ref="W16:AZ16" si="16">SUM(W17:W26)</f>
        <v>4</v>
      </c>
      <c r="X16" s="129">
        <f t="shared" si="16"/>
        <v>2</v>
      </c>
      <c r="Y16" s="129">
        <f t="shared" si="16"/>
        <v>2</v>
      </c>
      <c r="Z16" s="130">
        <f t="shared" si="16"/>
        <v>0</v>
      </c>
      <c r="AA16" s="280">
        <f t="shared" si="16"/>
        <v>7</v>
      </c>
      <c r="AB16" s="102">
        <f t="shared" si="16"/>
        <v>0</v>
      </c>
      <c r="AC16" s="129">
        <f t="shared" si="16"/>
        <v>0</v>
      </c>
      <c r="AD16" s="129">
        <f t="shared" si="16"/>
        <v>0</v>
      </c>
      <c r="AE16" s="130">
        <f t="shared" si="16"/>
        <v>0</v>
      </c>
      <c r="AF16" s="280">
        <f t="shared" si="16"/>
        <v>0</v>
      </c>
      <c r="AG16" s="102">
        <f t="shared" si="16"/>
        <v>0</v>
      </c>
      <c r="AH16" s="129">
        <f t="shared" si="16"/>
        <v>0</v>
      </c>
      <c r="AI16" s="129">
        <f t="shared" si="16"/>
        <v>0</v>
      </c>
      <c r="AJ16" s="130">
        <f t="shared" si="16"/>
        <v>0</v>
      </c>
      <c r="AK16" s="280">
        <f t="shared" si="16"/>
        <v>0</v>
      </c>
      <c r="AL16" s="102">
        <f t="shared" si="16"/>
        <v>1</v>
      </c>
      <c r="AM16" s="129">
        <f t="shared" si="16"/>
        <v>1</v>
      </c>
      <c r="AN16" s="129">
        <f t="shared" si="16"/>
        <v>0</v>
      </c>
      <c r="AO16" s="130">
        <f t="shared" si="16"/>
        <v>0</v>
      </c>
      <c r="AP16" s="280">
        <f t="shared" si="16"/>
        <v>2</v>
      </c>
      <c r="AQ16" s="102">
        <f t="shared" si="16"/>
        <v>2</v>
      </c>
      <c r="AR16" s="129">
        <f t="shared" si="16"/>
        <v>1</v>
      </c>
      <c r="AS16" s="129">
        <f t="shared" si="16"/>
        <v>0</v>
      </c>
      <c r="AT16" s="130">
        <f t="shared" si="16"/>
        <v>0</v>
      </c>
      <c r="AU16" s="280">
        <f t="shared" si="16"/>
        <v>2</v>
      </c>
      <c r="AV16" s="102">
        <f t="shared" si="16"/>
        <v>0</v>
      </c>
      <c r="AW16" s="129">
        <f t="shared" si="16"/>
        <v>0</v>
      </c>
      <c r="AX16" s="129">
        <f t="shared" si="16"/>
        <v>0</v>
      </c>
      <c r="AY16" s="130">
        <f t="shared" si="16"/>
        <v>0</v>
      </c>
      <c r="AZ16" s="280">
        <f t="shared" si="16"/>
        <v>0</v>
      </c>
    </row>
    <row r="17" spans="1:52" s="5" customFormat="1" ht="24.95" customHeight="1" thickTop="1" thickBot="1">
      <c r="A17" s="24">
        <v>1</v>
      </c>
      <c r="B17" s="85"/>
      <c r="C17" s="106">
        <v>1</v>
      </c>
      <c r="D17" s="481" t="s">
        <v>40</v>
      </c>
      <c r="E17" s="481"/>
      <c r="F17" s="481"/>
      <c r="G17" s="87">
        <f t="shared" ref="G17:G20" si="17">8*(M17+R17+W17+AB17+AG17+AL17+AQ17+AV17)</f>
        <v>32</v>
      </c>
      <c r="H17" s="88">
        <f t="shared" ref="H17:H20" si="18">8*(N17+S17+X17+AC17+AH17+AM17+AR17+AW17)</f>
        <v>32</v>
      </c>
      <c r="I17" s="88">
        <f t="shared" ref="I17:I20" si="19">8*(O17+T17+Y17+AD17+AI17+AN17+AS17+AX17)</f>
        <v>0</v>
      </c>
      <c r="J17" s="89">
        <f t="shared" ref="J17:J20" si="20">8*(P17+U17+Z17+AE17+AJ17+AO17+AT17+AY17)</f>
        <v>0</v>
      </c>
      <c r="K17" s="90">
        <f>SUM(G17:J17)</f>
        <v>64</v>
      </c>
      <c r="L17" s="283">
        <f>Q17+V17+AA17+AF17+AK17+AP17+AU17+AZ17</f>
        <v>9</v>
      </c>
      <c r="M17" s="163">
        <v>2</v>
      </c>
      <c r="N17" s="192">
        <v>2</v>
      </c>
      <c r="O17" s="126"/>
      <c r="P17" s="127"/>
      <c r="Q17" s="287">
        <v>5</v>
      </c>
      <c r="R17" s="146">
        <v>2</v>
      </c>
      <c r="S17" s="192">
        <v>2</v>
      </c>
      <c r="T17" s="126"/>
      <c r="U17" s="127"/>
      <c r="V17" s="287">
        <v>4</v>
      </c>
      <c r="W17" s="128"/>
      <c r="X17" s="126"/>
      <c r="Y17" s="126"/>
      <c r="Z17" s="127"/>
      <c r="AA17" s="287"/>
      <c r="AB17" s="128"/>
      <c r="AC17" s="126"/>
      <c r="AD17" s="131"/>
      <c r="AE17" s="132"/>
      <c r="AF17" s="287"/>
      <c r="AG17" s="128"/>
      <c r="AH17" s="126"/>
      <c r="AI17" s="131"/>
      <c r="AJ17" s="132"/>
      <c r="AK17" s="287"/>
      <c r="AL17" s="133"/>
      <c r="AM17" s="131"/>
      <c r="AN17" s="131"/>
      <c r="AO17" s="132"/>
      <c r="AP17" s="287"/>
      <c r="AQ17" s="133"/>
      <c r="AR17" s="131"/>
      <c r="AS17" s="131"/>
      <c r="AT17" s="132"/>
      <c r="AU17" s="287"/>
      <c r="AV17" s="133"/>
      <c r="AW17" s="131"/>
      <c r="AX17" s="131"/>
      <c r="AY17" s="132"/>
      <c r="AZ17" s="281"/>
    </row>
    <row r="18" spans="1:52" s="5" customFormat="1" ht="24.95" customHeight="1">
      <c r="A18" s="24"/>
      <c r="B18" s="85" t="s">
        <v>70</v>
      </c>
      <c r="C18" s="231">
        <v>2</v>
      </c>
      <c r="D18" s="481" t="s">
        <v>43</v>
      </c>
      <c r="E18" s="481"/>
      <c r="F18" s="481"/>
      <c r="G18" s="174">
        <f t="shared" si="17"/>
        <v>16</v>
      </c>
      <c r="H18" s="175">
        <f t="shared" si="18"/>
        <v>8</v>
      </c>
      <c r="I18" s="175">
        <f t="shared" si="19"/>
        <v>0</v>
      </c>
      <c r="J18" s="176">
        <f t="shared" si="20"/>
        <v>0</v>
      </c>
      <c r="K18" s="90">
        <f t="shared" ref="K18:K20" si="21">SUM(G18:J18)</f>
        <v>24</v>
      </c>
      <c r="L18" s="283">
        <f t="shared" ref="L18:L20" si="22">Q18+V18+AA18+AF18+AK18+AP18+AU18+AZ18</f>
        <v>2</v>
      </c>
      <c r="M18" s="266"/>
      <c r="N18" s="227"/>
      <c r="O18" s="227"/>
      <c r="P18" s="228"/>
      <c r="Q18" s="283"/>
      <c r="R18" s="147"/>
      <c r="S18" s="227"/>
      <c r="T18" s="227"/>
      <c r="U18" s="228"/>
      <c r="V18" s="283"/>
      <c r="W18" s="229"/>
      <c r="X18" s="227"/>
      <c r="Y18" s="227"/>
      <c r="Z18" s="228"/>
      <c r="AA18" s="283"/>
      <c r="AB18" s="234"/>
      <c r="AC18" s="233"/>
      <c r="AD18" s="233"/>
      <c r="AE18" s="232"/>
      <c r="AF18" s="283"/>
      <c r="AG18" s="234"/>
      <c r="AH18" s="233"/>
      <c r="AI18" s="233"/>
      <c r="AJ18" s="232"/>
      <c r="AK18" s="283"/>
      <c r="AL18" s="234"/>
      <c r="AM18" s="233"/>
      <c r="AN18" s="233"/>
      <c r="AO18" s="232"/>
      <c r="AP18" s="283"/>
      <c r="AQ18" s="230">
        <v>2</v>
      </c>
      <c r="AR18" s="233">
        <v>1</v>
      </c>
      <c r="AS18" s="233"/>
      <c r="AT18" s="232"/>
      <c r="AU18" s="283">
        <v>2</v>
      </c>
      <c r="AV18" s="234"/>
      <c r="AW18" s="233"/>
      <c r="AX18" s="233"/>
      <c r="AY18" s="232"/>
      <c r="AZ18" s="282"/>
    </row>
    <row r="19" spans="1:52" s="5" customFormat="1" ht="24.95" customHeight="1" thickBot="1">
      <c r="A19" s="24"/>
      <c r="B19" s="85" t="s">
        <v>66</v>
      </c>
      <c r="C19" s="241">
        <v>3</v>
      </c>
      <c r="D19" s="404" t="s">
        <v>151</v>
      </c>
      <c r="E19" s="501"/>
      <c r="F19" s="405"/>
      <c r="G19" s="174">
        <f t="shared" si="17"/>
        <v>16</v>
      </c>
      <c r="H19" s="175">
        <f t="shared" si="18"/>
        <v>8</v>
      </c>
      <c r="I19" s="175">
        <f t="shared" si="19"/>
        <v>0</v>
      </c>
      <c r="J19" s="176">
        <f t="shared" si="20"/>
        <v>0</v>
      </c>
      <c r="K19" s="90">
        <f t="shared" ref="K19" si="23">SUM(G19:J19)</f>
        <v>24</v>
      </c>
      <c r="L19" s="282">
        <f t="shared" si="22"/>
        <v>2</v>
      </c>
      <c r="M19" s="251"/>
      <c r="N19" s="220"/>
      <c r="O19" s="235"/>
      <c r="P19" s="236"/>
      <c r="Q19" s="283"/>
      <c r="R19" s="238"/>
      <c r="S19" s="235"/>
      <c r="T19" s="235"/>
      <c r="U19" s="236"/>
      <c r="V19" s="283"/>
      <c r="W19" s="237">
        <v>2</v>
      </c>
      <c r="X19" s="235">
        <v>1</v>
      </c>
      <c r="Y19" s="235"/>
      <c r="Z19" s="236"/>
      <c r="AA19" s="283">
        <v>2</v>
      </c>
      <c r="AB19" s="149"/>
      <c r="AC19" s="243"/>
      <c r="AD19" s="243"/>
      <c r="AE19" s="242"/>
      <c r="AF19" s="283"/>
      <c r="AG19" s="244"/>
      <c r="AH19" s="243"/>
      <c r="AI19" s="243"/>
      <c r="AJ19" s="242"/>
      <c r="AK19" s="283"/>
      <c r="AL19" s="244"/>
      <c r="AM19" s="243"/>
      <c r="AN19" s="243"/>
      <c r="AO19" s="242"/>
      <c r="AP19" s="283"/>
      <c r="AQ19" s="244"/>
      <c r="AR19" s="243"/>
      <c r="AS19" s="243"/>
      <c r="AT19" s="242"/>
      <c r="AU19" s="283"/>
      <c r="AV19" s="244"/>
      <c r="AW19" s="243"/>
      <c r="AX19" s="243"/>
      <c r="AY19" s="242"/>
      <c r="AZ19" s="282"/>
    </row>
    <row r="20" spans="1:52" s="5" customFormat="1" ht="24.95" customHeight="1" thickTop="1" thickBot="1">
      <c r="A20" s="24"/>
      <c r="B20" s="85" t="s">
        <v>66</v>
      </c>
      <c r="C20" s="231">
        <v>4</v>
      </c>
      <c r="D20" s="481" t="s">
        <v>44</v>
      </c>
      <c r="E20" s="481"/>
      <c r="F20" s="481"/>
      <c r="G20" s="174">
        <f t="shared" si="17"/>
        <v>16</v>
      </c>
      <c r="H20" s="175">
        <f t="shared" si="18"/>
        <v>8</v>
      </c>
      <c r="I20" s="175">
        <f t="shared" si="19"/>
        <v>16</v>
      </c>
      <c r="J20" s="176">
        <f t="shared" si="20"/>
        <v>0</v>
      </c>
      <c r="K20" s="90">
        <f t="shared" si="21"/>
        <v>40</v>
      </c>
      <c r="L20" s="283">
        <f t="shared" si="22"/>
        <v>7</v>
      </c>
      <c r="M20" s="146">
        <v>2</v>
      </c>
      <c r="N20" s="193">
        <v>1</v>
      </c>
      <c r="O20" s="227"/>
      <c r="P20" s="228"/>
      <c r="Q20" s="283">
        <v>5</v>
      </c>
      <c r="R20" s="230"/>
      <c r="S20" s="227"/>
      <c r="T20" s="227">
        <v>2</v>
      </c>
      <c r="U20" s="228"/>
      <c r="V20" s="283">
        <v>2</v>
      </c>
      <c r="W20" s="229"/>
      <c r="X20" s="227"/>
      <c r="Y20" s="227"/>
      <c r="Z20" s="228"/>
      <c r="AA20" s="283"/>
      <c r="AB20" s="149"/>
      <c r="AC20" s="233"/>
      <c r="AD20" s="233"/>
      <c r="AE20" s="232"/>
      <c r="AF20" s="283"/>
      <c r="AG20" s="234"/>
      <c r="AH20" s="233"/>
      <c r="AI20" s="233"/>
      <c r="AJ20" s="232"/>
      <c r="AK20" s="283"/>
      <c r="AL20" s="234"/>
      <c r="AM20" s="233"/>
      <c r="AN20" s="233"/>
      <c r="AO20" s="232"/>
      <c r="AP20" s="283"/>
      <c r="AQ20" s="234"/>
      <c r="AR20" s="233"/>
      <c r="AS20" s="233"/>
      <c r="AT20" s="232"/>
      <c r="AU20" s="283"/>
      <c r="AV20" s="234"/>
      <c r="AW20" s="233"/>
      <c r="AX20" s="233"/>
      <c r="AY20" s="232"/>
      <c r="AZ20" s="282"/>
    </row>
    <row r="21" spans="1:52" s="5" customFormat="1" ht="24.95" customHeight="1" thickTop="1" thickBot="1">
      <c r="A21" s="24"/>
      <c r="B21" s="85" t="s">
        <v>71</v>
      </c>
      <c r="C21" s="106">
        <v>5</v>
      </c>
      <c r="D21" s="489" t="s">
        <v>51</v>
      </c>
      <c r="E21" s="489"/>
      <c r="F21" s="489"/>
      <c r="G21" s="123">
        <f t="shared" ref="G21:G22" si="24">8*(M21+R21+W21+AB21+AG21+AL21+AQ21+AV21)</f>
        <v>32</v>
      </c>
      <c r="H21" s="124">
        <f t="shared" ref="H21:H22" si="25">8*(N21+S21+X21+AC21+AH21+AM21+AR21+AW21)</f>
        <v>24</v>
      </c>
      <c r="I21" s="124">
        <f t="shared" ref="I21:I22" si="26">8*(O21+T21+Y21+AD21+AI21+AN21+AS21+AX21)</f>
        <v>16</v>
      </c>
      <c r="J21" s="125">
        <f t="shared" ref="J21:J22" si="27">8*(P21+U21+Z21+AE21+AJ21+AO21+AT21+AY21)</f>
        <v>0</v>
      </c>
      <c r="K21" s="90">
        <f t="shared" ref="K21:K22" si="28">SUM(G21:J21)</f>
        <v>72</v>
      </c>
      <c r="L21" s="283">
        <f t="shared" ref="L21:L24" si="29">Q21+V21+AA21+AF21+AK21+AP21+AU21+AZ21</f>
        <v>9.5</v>
      </c>
      <c r="M21" s="146">
        <v>2</v>
      </c>
      <c r="N21" s="193">
        <v>2</v>
      </c>
      <c r="O21" s="117"/>
      <c r="P21" s="118"/>
      <c r="Q21" s="283">
        <v>5</v>
      </c>
      <c r="R21" s="146">
        <v>2</v>
      </c>
      <c r="S21" s="193">
        <v>1</v>
      </c>
      <c r="T21" s="117">
        <v>2</v>
      </c>
      <c r="U21" s="118"/>
      <c r="V21" s="283">
        <v>4.5</v>
      </c>
      <c r="W21" s="190"/>
      <c r="X21" s="117"/>
      <c r="Y21" s="117"/>
      <c r="Z21" s="118"/>
      <c r="AA21" s="283"/>
      <c r="AB21" s="148"/>
      <c r="AC21" s="119"/>
      <c r="AD21" s="119"/>
      <c r="AE21" s="121"/>
      <c r="AF21" s="283"/>
      <c r="AG21" s="120"/>
      <c r="AH21" s="119"/>
      <c r="AI21" s="119"/>
      <c r="AJ21" s="121"/>
      <c r="AK21" s="283"/>
      <c r="AL21" s="120"/>
      <c r="AM21" s="277"/>
      <c r="AN21" s="119"/>
      <c r="AO21" s="121"/>
      <c r="AP21" s="283"/>
      <c r="AQ21" s="120"/>
      <c r="AR21" s="119"/>
      <c r="AS21" s="119"/>
      <c r="AT21" s="121"/>
      <c r="AU21" s="283"/>
      <c r="AV21" s="120"/>
      <c r="AW21" s="119"/>
      <c r="AX21" s="119"/>
      <c r="AY21" s="121"/>
      <c r="AZ21" s="282"/>
    </row>
    <row r="22" spans="1:52" s="5" customFormat="1" ht="24.95" customHeight="1" thickTop="1">
      <c r="A22" s="24"/>
      <c r="B22" s="85" t="s">
        <v>72</v>
      </c>
      <c r="C22" s="106">
        <v>6</v>
      </c>
      <c r="D22" s="481" t="s">
        <v>52</v>
      </c>
      <c r="E22" s="481"/>
      <c r="F22" s="481"/>
      <c r="G22" s="123">
        <f t="shared" si="24"/>
        <v>16</v>
      </c>
      <c r="H22" s="124">
        <f t="shared" si="25"/>
        <v>8</v>
      </c>
      <c r="I22" s="124">
        <f t="shared" si="26"/>
        <v>16</v>
      </c>
      <c r="J22" s="125">
        <f t="shared" si="27"/>
        <v>0</v>
      </c>
      <c r="K22" s="90">
        <f t="shared" si="28"/>
        <v>40</v>
      </c>
      <c r="L22" s="283">
        <f t="shared" si="29"/>
        <v>5</v>
      </c>
      <c r="M22" s="147"/>
      <c r="N22" s="117"/>
      <c r="O22" s="117"/>
      <c r="P22" s="118"/>
      <c r="Q22" s="283"/>
      <c r="R22" s="145"/>
      <c r="S22" s="117"/>
      <c r="T22" s="117"/>
      <c r="U22" s="118"/>
      <c r="V22" s="283"/>
      <c r="W22" s="122">
        <v>2</v>
      </c>
      <c r="X22" s="117">
        <v>1</v>
      </c>
      <c r="Y22" s="117">
        <v>2</v>
      </c>
      <c r="Z22" s="118"/>
      <c r="AA22" s="283">
        <v>5</v>
      </c>
      <c r="AB22" s="256"/>
      <c r="AC22" s="218"/>
      <c r="AD22" s="119"/>
      <c r="AE22" s="121"/>
      <c r="AF22" s="283"/>
      <c r="AG22" s="120"/>
      <c r="AH22" s="119"/>
      <c r="AI22" s="119"/>
      <c r="AJ22" s="121"/>
      <c r="AK22" s="283"/>
      <c r="AL22" s="120"/>
      <c r="AM22" s="119"/>
      <c r="AN22" s="119"/>
      <c r="AO22" s="121"/>
      <c r="AP22" s="283"/>
      <c r="AQ22" s="120"/>
      <c r="AR22" s="119"/>
      <c r="AS22" s="119"/>
      <c r="AT22" s="121"/>
      <c r="AU22" s="283"/>
      <c r="AV22" s="120"/>
      <c r="AW22" s="119"/>
      <c r="AX22" s="119"/>
      <c r="AY22" s="121"/>
      <c r="AZ22" s="282"/>
    </row>
    <row r="23" spans="1:52" s="5" customFormat="1" ht="24.95" customHeight="1">
      <c r="A23" s="24"/>
      <c r="B23" s="85" t="s">
        <v>70</v>
      </c>
      <c r="C23" s="106">
        <v>7</v>
      </c>
      <c r="D23" s="478" t="s">
        <v>53</v>
      </c>
      <c r="E23" s="479"/>
      <c r="F23" s="480"/>
      <c r="G23" s="123">
        <f t="shared" ref="G23:G24" si="30">8*(M23+R23+W23+AB23+AG23+AL23+AQ23+AV23)</f>
        <v>16</v>
      </c>
      <c r="H23" s="124">
        <f t="shared" ref="H23:H24" si="31">8*(N23+S23+X23+AC23+AH23+AM23+AR23+AW23)</f>
        <v>0</v>
      </c>
      <c r="I23" s="124">
        <f t="shared" ref="I23:I24" si="32">8*(O23+T23+Y23+AD23+AI23+AN23+AS23+AX23)</f>
        <v>0</v>
      </c>
      <c r="J23" s="125">
        <f t="shared" ref="J23:J24" si="33">8*(P23+U23+Z23+AE23+AJ23+AO23+AT23+AY23)</f>
        <v>0</v>
      </c>
      <c r="K23" s="90">
        <f t="shared" ref="K23:K24" si="34">SUM(G23:J23)</f>
        <v>16</v>
      </c>
      <c r="L23" s="282">
        <f t="shared" si="29"/>
        <v>2</v>
      </c>
      <c r="M23" s="252">
        <v>2</v>
      </c>
      <c r="N23" s="220"/>
      <c r="O23" s="117"/>
      <c r="P23" s="118"/>
      <c r="Q23" s="283">
        <v>2</v>
      </c>
      <c r="R23" s="122"/>
      <c r="S23" s="117"/>
      <c r="T23" s="117"/>
      <c r="U23" s="118"/>
      <c r="V23" s="283"/>
      <c r="W23" s="122"/>
      <c r="X23" s="117"/>
      <c r="Y23" s="117"/>
      <c r="Z23" s="118"/>
      <c r="AA23" s="283"/>
      <c r="AB23" s="120"/>
      <c r="AC23" s="119"/>
      <c r="AD23" s="119"/>
      <c r="AE23" s="121"/>
      <c r="AF23" s="283"/>
      <c r="AG23" s="120"/>
      <c r="AH23" s="119"/>
      <c r="AI23" s="119"/>
      <c r="AJ23" s="121"/>
      <c r="AK23" s="283"/>
      <c r="AL23" s="120"/>
      <c r="AM23" s="119"/>
      <c r="AN23" s="119"/>
      <c r="AO23" s="121"/>
      <c r="AP23" s="283"/>
      <c r="AQ23" s="120"/>
      <c r="AR23" s="119"/>
      <c r="AS23" s="119"/>
      <c r="AT23" s="121"/>
      <c r="AU23" s="283"/>
      <c r="AV23" s="120"/>
      <c r="AW23" s="119"/>
      <c r="AX23" s="119"/>
      <c r="AY23" s="121"/>
      <c r="AZ23" s="282"/>
    </row>
    <row r="24" spans="1:52" s="5" customFormat="1" ht="24.95" customHeight="1">
      <c r="A24" s="24"/>
      <c r="B24" s="173"/>
      <c r="C24" s="177">
        <v>8</v>
      </c>
      <c r="D24" s="490" t="s">
        <v>50</v>
      </c>
      <c r="E24" s="491"/>
      <c r="F24" s="492"/>
      <c r="G24" s="174">
        <f t="shared" si="30"/>
        <v>24</v>
      </c>
      <c r="H24" s="175">
        <f t="shared" si="31"/>
        <v>8</v>
      </c>
      <c r="I24" s="175">
        <f t="shared" si="32"/>
        <v>16</v>
      </c>
      <c r="J24" s="176">
        <f t="shared" si="33"/>
        <v>0</v>
      </c>
      <c r="K24" s="174">
        <f t="shared" si="34"/>
        <v>48</v>
      </c>
      <c r="L24" s="282">
        <f t="shared" si="29"/>
        <v>6</v>
      </c>
      <c r="M24" s="144"/>
      <c r="N24" s="162"/>
      <c r="O24" s="162"/>
      <c r="P24" s="109"/>
      <c r="Q24" s="284"/>
      <c r="R24" s="144">
        <v>2</v>
      </c>
      <c r="S24" s="260"/>
      <c r="T24" s="162">
        <v>2</v>
      </c>
      <c r="U24" s="258"/>
      <c r="V24" s="284">
        <v>4</v>
      </c>
      <c r="W24" s="148"/>
      <c r="X24" s="269"/>
      <c r="Y24" s="269"/>
      <c r="Z24" s="270"/>
      <c r="AA24" s="284"/>
      <c r="AB24" s="148"/>
      <c r="AC24" s="269"/>
      <c r="AD24" s="269"/>
      <c r="AE24" s="270"/>
      <c r="AF24" s="282"/>
      <c r="AG24" s="148"/>
      <c r="AH24" s="269"/>
      <c r="AI24" s="269"/>
      <c r="AJ24" s="270"/>
      <c r="AK24" s="282"/>
      <c r="AL24" s="263">
        <v>1</v>
      </c>
      <c r="AM24" s="269">
        <v>1</v>
      </c>
      <c r="AN24" s="269"/>
      <c r="AO24" s="270"/>
      <c r="AP24" s="282">
        <v>2</v>
      </c>
      <c r="AQ24" s="148"/>
      <c r="AR24" s="269"/>
      <c r="AS24" s="269"/>
      <c r="AT24" s="270"/>
      <c r="AU24" s="282"/>
      <c r="AV24" s="263"/>
      <c r="AW24" s="269"/>
      <c r="AX24" s="269"/>
      <c r="AY24" s="270"/>
      <c r="AZ24" s="282"/>
    </row>
    <row r="25" spans="1:52" s="5" customFormat="1" ht="24.95" customHeight="1">
      <c r="A25" s="24"/>
      <c r="B25" s="85" t="s">
        <v>67</v>
      </c>
      <c r="C25" s="106">
        <v>9</v>
      </c>
      <c r="D25" s="478" t="s">
        <v>169</v>
      </c>
      <c r="E25" s="479"/>
      <c r="F25" s="480"/>
      <c r="G25" s="113">
        <f t="shared" ref="G25" si="35">8*(M25+R25+W25+AB25+AG25+AL25+AQ25+AV25)</f>
        <v>16</v>
      </c>
      <c r="H25" s="116">
        <f t="shared" ref="H25" si="36">8*(N25+S25+X25+AC25+AH25+AM25+AR25+AW25)</f>
        <v>0</v>
      </c>
      <c r="I25" s="116">
        <f t="shared" ref="I25" si="37">8*(O25+T25+Y25+AD25+AI25+AN25+AS25+AX25)</f>
        <v>0</v>
      </c>
      <c r="J25" s="115">
        <f t="shared" ref="J25" si="38">8*(P25+U25+Z25+AE25+AJ25+AO25+AT25+AY25)</f>
        <v>16</v>
      </c>
      <c r="K25" s="114">
        <f t="shared" ref="K25" si="39">SUM(G25:J25)</f>
        <v>32</v>
      </c>
      <c r="L25" s="284">
        <f t="shared" ref="L25" si="40">Q25+V25+AA25+AF25+AK25+AP25+AU25+AZ25</f>
        <v>4</v>
      </c>
      <c r="M25" s="259">
        <v>2</v>
      </c>
      <c r="N25" s="260"/>
      <c r="O25" s="260"/>
      <c r="P25" s="258">
        <v>2</v>
      </c>
      <c r="Q25" s="282">
        <v>4</v>
      </c>
      <c r="R25" s="259"/>
      <c r="S25" s="267"/>
      <c r="T25" s="260"/>
      <c r="U25" s="268"/>
      <c r="V25" s="282"/>
      <c r="W25" s="259"/>
      <c r="X25" s="260"/>
      <c r="Y25" s="260"/>
      <c r="Z25" s="258"/>
      <c r="AA25" s="282"/>
      <c r="AB25" s="263"/>
      <c r="AC25" s="262"/>
      <c r="AD25" s="262"/>
      <c r="AE25" s="261"/>
      <c r="AF25" s="282"/>
      <c r="AG25" s="263"/>
      <c r="AH25" s="262"/>
      <c r="AI25" s="262"/>
      <c r="AJ25" s="261"/>
      <c r="AK25" s="282"/>
      <c r="AL25" s="149"/>
      <c r="AM25" s="262"/>
      <c r="AN25" s="262"/>
      <c r="AO25" s="261"/>
      <c r="AP25" s="282"/>
      <c r="AQ25" s="263"/>
      <c r="AR25" s="262"/>
      <c r="AS25" s="262"/>
      <c r="AT25" s="261"/>
      <c r="AU25" s="282"/>
      <c r="AV25" s="149"/>
      <c r="AW25" s="262"/>
      <c r="AX25" s="262"/>
      <c r="AY25" s="261"/>
      <c r="AZ25" s="282"/>
    </row>
    <row r="26" spans="1:52" s="5" customFormat="1" ht="24.95" customHeight="1">
      <c r="A26" s="24"/>
      <c r="B26" s="85" t="s">
        <v>67</v>
      </c>
      <c r="C26" s="106">
        <v>10</v>
      </c>
      <c r="D26" s="478" t="s">
        <v>54</v>
      </c>
      <c r="E26" s="479"/>
      <c r="F26" s="480"/>
      <c r="G26" s="113">
        <f t="shared" ref="G26:G27" si="41">8*(M26+R26+W26+AB26+AG26+AL26+AQ26+AV26)</f>
        <v>16</v>
      </c>
      <c r="H26" s="116">
        <f t="shared" ref="H26:H27" si="42">8*(N26+S26+X26+AC26+AH26+AM26+AR26+AW26)</f>
        <v>8</v>
      </c>
      <c r="I26" s="116">
        <f t="shared" ref="I26:I27" si="43">8*(O26+T26+Y26+AD26+AI26+AN26+AS26+AX26)</f>
        <v>0</v>
      </c>
      <c r="J26" s="115">
        <f t="shared" ref="J26:J27" si="44">8*(P26+U26+Z26+AE26+AJ26+AO26+AT26+AY26)</f>
        <v>8</v>
      </c>
      <c r="K26" s="114">
        <f t="shared" ref="K26:K27" si="45">SUM(G26:J26)</f>
        <v>32</v>
      </c>
      <c r="L26" s="284">
        <f t="shared" ref="L26:L27" si="46">Q26+V26+AA26+AF26+AK26+AP26+AU26+AZ26</f>
        <v>4</v>
      </c>
      <c r="M26" s="259"/>
      <c r="N26" s="260"/>
      <c r="O26" s="260"/>
      <c r="P26" s="258"/>
      <c r="Q26" s="286"/>
      <c r="R26" s="247">
        <v>2</v>
      </c>
      <c r="S26" s="260">
        <v>1</v>
      </c>
      <c r="T26" s="260"/>
      <c r="U26" s="258">
        <v>1</v>
      </c>
      <c r="V26" s="282">
        <v>4</v>
      </c>
      <c r="W26" s="259"/>
      <c r="X26" s="162"/>
      <c r="Y26" s="162"/>
      <c r="Z26" s="109"/>
      <c r="AA26" s="284"/>
      <c r="AB26" s="148"/>
      <c r="AC26" s="262"/>
      <c r="AD26" s="269"/>
      <c r="AE26" s="270"/>
      <c r="AF26" s="284"/>
      <c r="AG26" s="148"/>
      <c r="AH26" s="269"/>
      <c r="AI26" s="262"/>
      <c r="AJ26" s="261"/>
      <c r="AK26" s="284"/>
      <c r="AL26" s="148"/>
      <c r="AM26" s="262"/>
      <c r="AN26" s="262"/>
      <c r="AO26" s="270"/>
      <c r="AP26" s="284"/>
      <c r="AQ26" s="263"/>
      <c r="AR26" s="269"/>
      <c r="AS26" s="262"/>
      <c r="AT26" s="270"/>
      <c r="AU26" s="282"/>
      <c r="AV26" s="148"/>
      <c r="AW26" s="269"/>
      <c r="AX26" s="269"/>
      <c r="AY26" s="270"/>
      <c r="AZ26" s="284"/>
    </row>
    <row r="27" spans="1:52" ht="24.95" customHeight="1">
      <c r="B27" s="86" t="s">
        <v>73</v>
      </c>
      <c r="C27" s="449">
        <v>11</v>
      </c>
      <c r="D27" s="420" t="s">
        <v>80</v>
      </c>
      <c r="E27" s="498" t="s">
        <v>159</v>
      </c>
      <c r="F27" s="499"/>
      <c r="G27" s="416">
        <f t="shared" si="41"/>
        <v>16</v>
      </c>
      <c r="H27" s="424">
        <f t="shared" si="42"/>
        <v>8</v>
      </c>
      <c r="I27" s="424">
        <f t="shared" si="43"/>
        <v>0</v>
      </c>
      <c r="J27" s="422">
        <f t="shared" si="44"/>
        <v>0</v>
      </c>
      <c r="K27" s="418">
        <f t="shared" si="45"/>
        <v>24</v>
      </c>
      <c r="L27" s="401">
        <f t="shared" si="46"/>
        <v>5</v>
      </c>
      <c r="M27" s="417"/>
      <c r="N27" s="425"/>
      <c r="O27" s="425"/>
      <c r="P27" s="423"/>
      <c r="Q27" s="399"/>
      <c r="R27" s="417">
        <v>2</v>
      </c>
      <c r="S27" s="425">
        <v>1</v>
      </c>
      <c r="T27" s="425"/>
      <c r="U27" s="423"/>
      <c r="V27" s="503">
        <v>5</v>
      </c>
      <c r="W27" s="417"/>
      <c r="X27" s="403"/>
      <c r="Y27" s="403"/>
      <c r="Z27" s="397"/>
      <c r="AA27" s="399"/>
      <c r="AB27" s="398"/>
      <c r="AC27" s="425"/>
      <c r="AD27" s="403"/>
      <c r="AE27" s="397"/>
      <c r="AF27" s="399"/>
      <c r="AG27" s="398"/>
      <c r="AH27" s="403"/>
      <c r="AI27" s="425"/>
      <c r="AJ27" s="423"/>
      <c r="AK27" s="399"/>
      <c r="AL27" s="398"/>
      <c r="AM27" s="425"/>
      <c r="AN27" s="425"/>
      <c r="AO27" s="397"/>
      <c r="AP27" s="399"/>
      <c r="AQ27" s="417"/>
      <c r="AR27" s="403"/>
      <c r="AS27" s="425"/>
      <c r="AT27" s="397"/>
      <c r="AU27" s="503"/>
      <c r="AV27" s="398"/>
      <c r="AW27" s="403"/>
      <c r="AX27" s="403"/>
      <c r="AY27" s="397"/>
      <c r="AZ27" s="399"/>
    </row>
    <row r="28" spans="1:52" ht="24.95" customHeight="1">
      <c r="B28" s="86" t="s">
        <v>73</v>
      </c>
      <c r="C28" s="445"/>
      <c r="D28" s="482"/>
      <c r="E28" s="408" t="s">
        <v>160</v>
      </c>
      <c r="F28" s="409"/>
      <c r="G28" s="448"/>
      <c r="H28" s="476"/>
      <c r="I28" s="476"/>
      <c r="J28" s="477"/>
      <c r="K28" s="502"/>
      <c r="L28" s="503"/>
      <c r="M28" s="398"/>
      <c r="N28" s="403"/>
      <c r="O28" s="403"/>
      <c r="P28" s="397"/>
      <c r="Q28" s="411"/>
      <c r="R28" s="448"/>
      <c r="S28" s="403"/>
      <c r="T28" s="403"/>
      <c r="U28" s="397"/>
      <c r="V28" s="503"/>
      <c r="W28" s="398"/>
      <c r="X28" s="403"/>
      <c r="Y28" s="403"/>
      <c r="Z28" s="397"/>
      <c r="AA28" s="411"/>
      <c r="AB28" s="398"/>
      <c r="AC28" s="403"/>
      <c r="AD28" s="403"/>
      <c r="AE28" s="397"/>
      <c r="AF28" s="411"/>
      <c r="AG28" s="398"/>
      <c r="AH28" s="403"/>
      <c r="AI28" s="403"/>
      <c r="AJ28" s="397"/>
      <c r="AK28" s="411"/>
      <c r="AL28" s="398"/>
      <c r="AM28" s="403"/>
      <c r="AN28" s="403"/>
      <c r="AO28" s="397"/>
      <c r="AP28" s="411"/>
      <c r="AQ28" s="398"/>
      <c r="AR28" s="403"/>
      <c r="AS28" s="403"/>
      <c r="AT28" s="397"/>
      <c r="AU28" s="503"/>
      <c r="AV28" s="398"/>
      <c r="AW28" s="403"/>
      <c r="AX28" s="403"/>
      <c r="AY28" s="397"/>
      <c r="AZ28" s="411"/>
    </row>
    <row r="29" spans="1:52" ht="24.95" customHeight="1">
      <c r="B29" s="86" t="s">
        <v>73</v>
      </c>
      <c r="C29" s="450"/>
      <c r="D29" s="421"/>
      <c r="E29" s="408" t="s">
        <v>161</v>
      </c>
      <c r="F29" s="409"/>
      <c r="G29" s="417"/>
      <c r="H29" s="425"/>
      <c r="I29" s="425"/>
      <c r="J29" s="423"/>
      <c r="K29" s="419"/>
      <c r="L29" s="402"/>
      <c r="M29" s="398"/>
      <c r="N29" s="403"/>
      <c r="O29" s="403"/>
      <c r="P29" s="397"/>
      <c r="Q29" s="495"/>
      <c r="R29" s="496"/>
      <c r="S29" s="403"/>
      <c r="T29" s="403"/>
      <c r="U29" s="397"/>
      <c r="V29" s="402"/>
      <c r="W29" s="398"/>
      <c r="X29" s="493"/>
      <c r="Y29" s="493"/>
      <c r="Z29" s="494"/>
      <c r="AA29" s="495"/>
      <c r="AB29" s="496"/>
      <c r="AC29" s="403"/>
      <c r="AD29" s="493"/>
      <c r="AE29" s="494"/>
      <c r="AF29" s="495"/>
      <c r="AG29" s="496"/>
      <c r="AH29" s="493"/>
      <c r="AI29" s="403"/>
      <c r="AJ29" s="397"/>
      <c r="AK29" s="495"/>
      <c r="AL29" s="496"/>
      <c r="AM29" s="403"/>
      <c r="AN29" s="403"/>
      <c r="AO29" s="494"/>
      <c r="AP29" s="495"/>
      <c r="AQ29" s="398"/>
      <c r="AR29" s="493"/>
      <c r="AS29" s="403"/>
      <c r="AT29" s="494"/>
      <c r="AU29" s="402"/>
      <c r="AV29" s="496"/>
      <c r="AW29" s="493"/>
      <c r="AX29" s="493"/>
      <c r="AY29" s="494"/>
      <c r="AZ29" s="495"/>
    </row>
    <row r="30" spans="1:52" ht="24.95" customHeight="1" thickBot="1">
      <c r="A30" s="21">
        <v>2</v>
      </c>
      <c r="C30" s="53" t="s">
        <v>27</v>
      </c>
      <c r="D30" s="430" t="s">
        <v>41</v>
      </c>
      <c r="E30" s="431"/>
      <c r="F30" s="432"/>
      <c r="G30" s="57">
        <f t="shared" ref="G30:AZ30" si="47">SUM(G31:G60)</f>
        <v>336</v>
      </c>
      <c r="H30" s="58">
        <f t="shared" si="47"/>
        <v>64</v>
      </c>
      <c r="I30" s="58">
        <f t="shared" si="47"/>
        <v>224</v>
      </c>
      <c r="J30" s="59">
        <f t="shared" si="47"/>
        <v>56</v>
      </c>
      <c r="K30" s="57">
        <f t="shared" si="47"/>
        <v>680</v>
      </c>
      <c r="L30" s="285">
        <f t="shared" si="47"/>
        <v>91.5</v>
      </c>
      <c r="M30" s="103">
        <f t="shared" si="47"/>
        <v>0</v>
      </c>
      <c r="N30" s="134">
        <f t="shared" si="47"/>
        <v>0</v>
      </c>
      <c r="O30" s="134">
        <f t="shared" si="47"/>
        <v>0</v>
      </c>
      <c r="P30" s="135">
        <f t="shared" si="47"/>
        <v>0</v>
      </c>
      <c r="Q30" s="288">
        <f t="shared" si="47"/>
        <v>0</v>
      </c>
      <c r="R30" s="103">
        <f t="shared" si="47"/>
        <v>2</v>
      </c>
      <c r="S30" s="134">
        <f t="shared" si="47"/>
        <v>0</v>
      </c>
      <c r="T30" s="134">
        <f t="shared" si="47"/>
        <v>2</v>
      </c>
      <c r="U30" s="135">
        <f t="shared" si="47"/>
        <v>0</v>
      </c>
      <c r="V30" s="288">
        <f t="shared" si="47"/>
        <v>4.5</v>
      </c>
      <c r="W30" s="136">
        <f t="shared" si="47"/>
        <v>8</v>
      </c>
      <c r="X30" s="137">
        <f t="shared" si="47"/>
        <v>2</v>
      </c>
      <c r="Y30" s="137">
        <f t="shared" si="47"/>
        <v>6</v>
      </c>
      <c r="Z30" s="138">
        <f t="shared" si="47"/>
        <v>0</v>
      </c>
      <c r="AA30" s="288">
        <f t="shared" si="47"/>
        <v>17</v>
      </c>
      <c r="AB30" s="103">
        <f t="shared" si="47"/>
        <v>12</v>
      </c>
      <c r="AC30" s="134">
        <f t="shared" si="47"/>
        <v>2</v>
      </c>
      <c r="AD30" s="134">
        <f t="shared" si="47"/>
        <v>10</v>
      </c>
      <c r="AE30" s="135">
        <f t="shared" si="47"/>
        <v>2</v>
      </c>
      <c r="AF30" s="288">
        <f t="shared" si="47"/>
        <v>26</v>
      </c>
      <c r="AG30" s="103">
        <f t="shared" si="47"/>
        <v>7</v>
      </c>
      <c r="AH30" s="134">
        <f t="shared" si="47"/>
        <v>0</v>
      </c>
      <c r="AI30" s="134">
        <f t="shared" si="47"/>
        <v>8</v>
      </c>
      <c r="AJ30" s="135">
        <f t="shared" si="47"/>
        <v>2</v>
      </c>
      <c r="AK30" s="288">
        <f t="shared" si="47"/>
        <v>19</v>
      </c>
      <c r="AL30" s="103">
        <f t="shared" si="47"/>
        <v>3</v>
      </c>
      <c r="AM30" s="134">
        <f t="shared" si="47"/>
        <v>0</v>
      </c>
      <c r="AN30" s="134">
        <f t="shared" si="47"/>
        <v>2</v>
      </c>
      <c r="AO30" s="135">
        <f t="shared" si="47"/>
        <v>1</v>
      </c>
      <c r="AP30" s="288">
        <f t="shared" si="47"/>
        <v>9</v>
      </c>
      <c r="AQ30" s="103">
        <f t="shared" si="47"/>
        <v>5</v>
      </c>
      <c r="AR30" s="134">
        <f t="shared" si="47"/>
        <v>2</v>
      </c>
      <c r="AS30" s="134">
        <f t="shared" si="47"/>
        <v>0</v>
      </c>
      <c r="AT30" s="135">
        <f t="shared" si="47"/>
        <v>3</v>
      </c>
      <c r="AU30" s="288">
        <f t="shared" si="47"/>
        <v>9</v>
      </c>
      <c r="AV30" s="103">
        <f t="shared" si="47"/>
        <v>4</v>
      </c>
      <c r="AW30" s="134">
        <f t="shared" si="47"/>
        <v>1</v>
      </c>
      <c r="AX30" s="134">
        <f t="shared" si="47"/>
        <v>0</v>
      </c>
      <c r="AY30" s="135">
        <f t="shared" si="47"/>
        <v>0</v>
      </c>
      <c r="AZ30" s="288">
        <f t="shared" si="47"/>
        <v>7</v>
      </c>
    </row>
    <row r="31" spans="1:52" ht="24.95" customHeight="1" thickBot="1">
      <c r="A31" s="21">
        <v>1</v>
      </c>
      <c r="B31" s="86" t="s">
        <v>77</v>
      </c>
      <c r="C31" s="106">
        <v>1</v>
      </c>
      <c r="D31" s="481" t="s">
        <v>55</v>
      </c>
      <c r="E31" s="481"/>
      <c r="F31" s="481"/>
      <c r="G31" s="87">
        <f>8*(M31+R31+W31+AB31+AG31+AL31+AQ31+AV31)</f>
        <v>16</v>
      </c>
      <c r="H31" s="88">
        <f t="shared" ref="H31:J31" si="48">8*(N31+S31+X31+AC31+AH31+AM31+AR31+AW31)</f>
        <v>8</v>
      </c>
      <c r="I31" s="88">
        <f t="shared" si="48"/>
        <v>16</v>
      </c>
      <c r="J31" s="89">
        <f t="shared" si="48"/>
        <v>0</v>
      </c>
      <c r="K31" s="90">
        <f>SUM(G31:J31)</f>
        <v>40</v>
      </c>
      <c r="L31" s="283">
        <f>Q31+V31+AA31+AF31+AK31+AP31+AU31+AZ31</f>
        <v>5</v>
      </c>
      <c r="M31" s="98"/>
      <c r="N31" s="99"/>
      <c r="O31" s="99"/>
      <c r="P31" s="100"/>
      <c r="Q31" s="289"/>
      <c r="R31" s="253"/>
      <c r="S31" s="99"/>
      <c r="T31" s="99"/>
      <c r="U31" s="100"/>
      <c r="V31" s="289"/>
      <c r="W31" s="191"/>
      <c r="X31" s="99"/>
      <c r="Y31" s="99"/>
      <c r="Z31" s="100"/>
      <c r="AA31" s="289"/>
      <c r="AB31" s="163">
        <v>2</v>
      </c>
      <c r="AC31" s="192">
        <v>1</v>
      </c>
      <c r="AD31" s="99">
        <v>2</v>
      </c>
      <c r="AE31" s="100"/>
      <c r="AF31" s="289">
        <v>5</v>
      </c>
      <c r="AG31" s="98"/>
      <c r="AH31" s="99"/>
      <c r="AI31" s="99"/>
      <c r="AJ31" s="100"/>
      <c r="AK31" s="289"/>
      <c r="AL31" s="98"/>
      <c r="AM31" s="99"/>
      <c r="AN31" s="99"/>
      <c r="AO31" s="100"/>
      <c r="AP31" s="289"/>
      <c r="AQ31" s="98"/>
      <c r="AR31" s="99"/>
      <c r="AS31" s="99"/>
      <c r="AT31" s="100"/>
      <c r="AU31" s="289"/>
      <c r="AV31" s="98"/>
      <c r="AW31" s="99"/>
      <c r="AX31" s="99"/>
      <c r="AY31" s="100"/>
      <c r="AZ31" s="292"/>
    </row>
    <row r="32" spans="1:52" ht="24.95" customHeight="1" thickBot="1">
      <c r="B32" s="86" t="s">
        <v>70</v>
      </c>
      <c r="C32" s="106">
        <v>2</v>
      </c>
      <c r="D32" s="481" t="s">
        <v>56</v>
      </c>
      <c r="E32" s="481"/>
      <c r="F32" s="481"/>
      <c r="G32" s="123">
        <f t="shared" ref="G32:G33" si="49">8*(M32+R32+W32+AB32+AG32+AL32+AQ32+AV32)</f>
        <v>16</v>
      </c>
      <c r="H32" s="124">
        <f t="shared" ref="H32:H33" si="50">8*(N32+S32+X32+AC32+AH32+AM32+AR32+AW32)</f>
        <v>0</v>
      </c>
      <c r="I32" s="124">
        <f t="shared" ref="I32:I33" si="51">8*(O32+T32+Y32+AD32+AI32+AN32+AS32+AX32)</f>
        <v>16</v>
      </c>
      <c r="J32" s="125">
        <f t="shared" ref="J32:J33" si="52">8*(P32+U32+Z32+AE32+AJ32+AO32+AT32+AY32)</f>
        <v>0</v>
      </c>
      <c r="K32" s="90">
        <f t="shared" ref="K32:K33" si="53">SUM(G32:J32)</f>
        <v>32</v>
      </c>
      <c r="L32" s="283">
        <f t="shared" ref="L32:L50" si="54">Q32+V32+AA32+AF32+AK32+AP32+AU32+AZ32</f>
        <v>4.5</v>
      </c>
      <c r="M32" s="111"/>
      <c r="N32" s="110"/>
      <c r="O32" s="110"/>
      <c r="P32" s="112"/>
      <c r="Q32" s="287"/>
      <c r="R32" s="254">
        <v>2</v>
      </c>
      <c r="S32" s="249"/>
      <c r="T32" s="110">
        <v>2</v>
      </c>
      <c r="U32" s="112"/>
      <c r="V32" s="287">
        <v>4.5</v>
      </c>
      <c r="W32" s="247"/>
      <c r="X32" s="143"/>
      <c r="Y32" s="110"/>
      <c r="Z32" s="112"/>
      <c r="AA32" s="287"/>
      <c r="AB32" s="250"/>
      <c r="AC32" s="110"/>
      <c r="AD32" s="110"/>
      <c r="AE32" s="112"/>
      <c r="AF32" s="287"/>
      <c r="AG32" s="144"/>
      <c r="AH32" s="110"/>
      <c r="AI32" s="110"/>
      <c r="AJ32" s="112"/>
      <c r="AK32" s="287"/>
      <c r="AL32" s="111"/>
      <c r="AM32" s="110"/>
      <c r="AN32" s="110"/>
      <c r="AO32" s="112"/>
      <c r="AP32" s="287"/>
      <c r="AQ32" s="111"/>
      <c r="AR32" s="110"/>
      <c r="AS32" s="110"/>
      <c r="AT32" s="112"/>
      <c r="AU32" s="287"/>
      <c r="AV32" s="111"/>
      <c r="AW32" s="110"/>
      <c r="AX32" s="110"/>
      <c r="AY32" s="112"/>
      <c r="AZ32" s="281"/>
    </row>
    <row r="33" spans="2:52" ht="24.95" customHeight="1" thickBot="1">
      <c r="B33" s="86" t="s">
        <v>68</v>
      </c>
      <c r="C33" s="241">
        <v>3</v>
      </c>
      <c r="D33" s="481" t="s">
        <v>61</v>
      </c>
      <c r="E33" s="481"/>
      <c r="F33" s="481"/>
      <c r="G33" s="174">
        <f t="shared" si="49"/>
        <v>16</v>
      </c>
      <c r="H33" s="175">
        <f t="shared" si="50"/>
        <v>8</v>
      </c>
      <c r="I33" s="175">
        <f t="shared" si="51"/>
        <v>16</v>
      </c>
      <c r="J33" s="176">
        <f t="shared" si="52"/>
        <v>0</v>
      </c>
      <c r="K33" s="90">
        <f t="shared" si="53"/>
        <v>40</v>
      </c>
      <c r="L33" s="283">
        <f t="shared" si="54"/>
        <v>5</v>
      </c>
      <c r="M33" s="237"/>
      <c r="N33" s="235"/>
      <c r="O33" s="235"/>
      <c r="P33" s="236"/>
      <c r="Q33" s="287"/>
      <c r="R33" s="248"/>
      <c r="S33" s="235"/>
      <c r="T33" s="235"/>
      <c r="U33" s="236"/>
      <c r="V33" s="287"/>
      <c r="W33" s="225"/>
      <c r="X33" s="235"/>
      <c r="Y33" s="235"/>
      <c r="Z33" s="236"/>
      <c r="AA33" s="287"/>
      <c r="AB33" s="163">
        <v>2</v>
      </c>
      <c r="AC33" s="249">
        <v>1</v>
      </c>
      <c r="AD33" s="235">
        <v>2</v>
      </c>
      <c r="AE33" s="236"/>
      <c r="AF33" s="287">
        <v>5</v>
      </c>
      <c r="AG33" s="247"/>
      <c r="AH33" s="246"/>
      <c r="AI33" s="235"/>
      <c r="AJ33" s="236"/>
      <c r="AK33" s="287"/>
      <c r="AL33" s="259"/>
      <c r="AM33" s="240"/>
      <c r="AN33" s="235"/>
      <c r="AO33" s="236"/>
      <c r="AP33" s="287"/>
      <c r="AQ33" s="237"/>
      <c r="AR33" s="235"/>
      <c r="AS33" s="235"/>
      <c r="AT33" s="236"/>
      <c r="AU33" s="287"/>
      <c r="AV33" s="237"/>
      <c r="AW33" s="235"/>
      <c r="AX33" s="235"/>
      <c r="AY33" s="236"/>
      <c r="AZ33" s="281"/>
    </row>
    <row r="34" spans="2:52" ht="24.95" customHeight="1" thickTop="1" thickBot="1">
      <c r="B34" s="86" t="s">
        <v>68</v>
      </c>
      <c r="C34" s="106">
        <v>4</v>
      </c>
      <c r="D34" s="481" t="s">
        <v>57</v>
      </c>
      <c r="E34" s="481"/>
      <c r="F34" s="481"/>
      <c r="G34" s="123">
        <f t="shared" ref="G34:G50" si="55">8*(M34+R34+W34+AB34+AG34+AL34+AQ34+AV34)</f>
        <v>16</v>
      </c>
      <c r="H34" s="124">
        <f t="shared" ref="H34:H50" si="56">8*(N34+S34+X34+AC34+AH34+AM34+AR34+AW34)</f>
        <v>0</v>
      </c>
      <c r="I34" s="124">
        <f t="shared" ref="I34:I50" si="57">8*(O34+T34+Y34+AD34+AI34+AN34+AS34+AX34)</f>
        <v>16</v>
      </c>
      <c r="J34" s="125">
        <f t="shared" ref="J34:J50" si="58">8*(P34+U34+Z34+AE34+AJ34+AO34+AT34+AY34)</f>
        <v>16</v>
      </c>
      <c r="K34" s="90">
        <f t="shared" ref="K34:K50" si="59">SUM(G34:J34)</f>
        <v>48</v>
      </c>
      <c r="L34" s="283">
        <f t="shared" si="54"/>
        <v>6</v>
      </c>
      <c r="M34" s="111"/>
      <c r="N34" s="110"/>
      <c r="O34" s="110"/>
      <c r="P34" s="112"/>
      <c r="Q34" s="287"/>
      <c r="R34" s="111"/>
      <c r="S34" s="110"/>
      <c r="T34" s="110"/>
      <c r="U34" s="112"/>
      <c r="V34" s="287"/>
      <c r="W34" s="146">
        <v>2</v>
      </c>
      <c r="X34" s="143"/>
      <c r="Y34" s="110">
        <v>2</v>
      </c>
      <c r="Z34" s="112"/>
      <c r="AA34" s="287">
        <v>5</v>
      </c>
      <c r="AB34" s="250"/>
      <c r="AC34" s="110"/>
      <c r="AD34" s="110"/>
      <c r="AE34" s="112">
        <v>2</v>
      </c>
      <c r="AF34" s="287">
        <v>1</v>
      </c>
      <c r="AG34" s="144"/>
      <c r="AH34" s="110"/>
      <c r="AI34" s="110"/>
      <c r="AJ34" s="112"/>
      <c r="AK34" s="287"/>
      <c r="AL34" s="111"/>
      <c r="AM34" s="110"/>
      <c r="AN34" s="110"/>
      <c r="AO34" s="112"/>
      <c r="AP34" s="287"/>
      <c r="AQ34" s="111"/>
      <c r="AR34" s="110"/>
      <c r="AS34" s="110"/>
      <c r="AT34" s="112"/>
      <c r="AU34" s="287"/>
      <c r="AV34" s="111"/>
      <c r="AW34" s="110"/>
      <c r="AX34" s="110"/>
      <c r="AY34" s="112"/>
      <c r="AZ34" s="281"/>
    </row>
    <row r="35" spans="2:52" ht="24.95" customHeight="1" thickTop="1" thickBot="1">
      <c r="B35" s="86" t="s">
        <v>68</v>
      </c>
      <c r="C35" s="449">
        <v>5</v>
      </c>
      <c r="D35" s="420" t="s">
        <v>58</v>
      </c>
      <c r="E35" s="404" t="s">
        <v>163</v>
      </c>
      <c r="F35" s="405"/>
      <c r="G35" s="123">
        <f t="shared" ref="G35" si="60">8*(M35+R35+W35+AB35+AG35+AL35+AQ35+AV35)</f>
        <v>16</v>
      </c>
      <c r="H35" s="124">
        <f t="shared" ref="H35" si="61">8*(N35+S35+X35+AC35+AH35+AM35+AR35+AW35)</f>
        <v>0</v>
      </c>
      <c r="I35" s="124">
        <f t="shared" ref="I35" si="62">8*(O35+T35+Y35+AD35+AI35+AN35+AS35+AX35)</f>
        <v>16</v>
      </c>
      <c r="J35" s="125">
        <f t="shared" ref="J35" si="63">8*(P35+U35+Z35+AE35+AJ35+AO35+AT35+AY35)</f>
        <v>0</v>
      </c>
      <c r="K35" s="90">
        <f t="shared" ref="K35" si="64">SUM(G35:J35)</f>
        <v>32</v>
      </c>
      <c r="L35" s="283">
        <f t="shared" si="54"/>
        <v>4.5</v>
      </c>
      <c r="M35" s="111"/>
      <c r="N35" s="110"/>
      <c r="O35" s="110"/>
      <c r="P35" s="112"/>
      <c r="Q35" s="287"/>
      <c r="R35" s="111"/>
      <c r="S35" s="110"/>
      <c r="T35" s="110"/>
      <c r="U35" s="112"/>
      <c r="V35" s="287"/>
      <c r="W35" s="145"/>
      <c r="X35" s="110"/>
      <c r="Y35" s="110"/>
      <c r="Z35" s="112"/>
      <c r="AA35" s="287"/>
      <c r="AB35" s="247"/>
      <c r="AC35" s="220"/>
      <c r="AD35" s="110"/>
      <c r="AE35" s="112"/>
      <c r="AF35" s="287"/>
      <c r="AG35" s="163">
        <v>2</v>
      </c>
      <c r="AH35" s="249"/>
      <c r="AI35" s="110">
        <v>2</v>
      </c>
      <c r="AJ35" s="112"/>
      <c r="AK35" s="287">
        <v>4.5</v>
      </c>
      <c r="AL35" s="111"/>
      <c r="AM35" s="110"/>
      <c r="AN35" s="110"/>
      <c r="AO35" s="112"/>
      <c r="AP35" s="287"/>
      <c r="AQ35" s="111"/>
      <c r="AR35" s="110"/>
      <c r="AS35" s="110"/>
      <c r="AT35" s="112"/>
      <c r="AU35" s="287"/>
      <c r="AV35" s="111"/>
      <c r="AW35" s="110"/>
      <c r="AX35" s="110"/>
      <c r="AY35" s="112"/>
      <c r="AZ35" s="281"/>
    </row>
    <row r="36" spans="2:52" ht="24.95" customHeight="1" thickBot="1">
      <c r="B36" s="86" t="s">
        <v>72</v>
      </c>
      <c r="C36" s="445"/>
      <c r="D36" s="482"/>
      <c r="E36" s="404" t="s">
        <v>164</v>
      </c>
      <c r="F36" s="405"/>
      <c r="G36" s="123">
        <f t="shared" ref="G36:G48" si="65">8*(M36+R36+W36+AB36+AG36+AL36+AQ36+AV36)</f>
        <v>16</v>
      </c>
      <c r="H36" s="124">
        <f t="shared" ref="H36:H48" si="66">8*(N36+S36+X36+AC36+AH36+AM36+AR36+AW36)</f>
        <v>0</v>
      </c>
      <c r="I36" s="124">
        <f t="shared" ref="I36:I48" si="67">8*(O36+T36+Y36+AD36+AI36+AN36+AS36+AX36)</f>
        <v>16</v>
      </c>
      <c r="J36" s="125">
        <f t="shared" ref="J36:J48" si="68">8*(P36+U36+Z36+AE36+AJ36+AO36+AT36+AY36)</f>
        <v>0</v>
      </c>
      <c r="K36" s="90">
        <f t="shared" ref="K36:K48" si="69">SUM(G36:J36)</f>
        <v>32</v>
      </c>
      <c r="L36" s="283">
        <f t="shared" ref="L36:L48" si="70">Q36+V36+AA36+AF36+AK36+AP36+AU36+AZ36</f>
        <v>4.5</v>
      </c>
      <c r="M36" s="111"/>
      <c r="N36" s="110"/>
      <c r="O36" s="110"/>
      <c r="P36" s="112"/>
      <c r="Q36" s="287"/>
      <c r="R36" s="111"/>
      <c r="S36" s="110"/>
      <c r="T36" s="110"/>
      <c r="U36" s="112"/>
      <c r="V36" s="287"/>
      <c r="W36" s="111"/>
      <c r="X36" s="110"/>
      <c r="Y36" s="110"/>
      <c r="Z36" s="112"/>
      <c r="AA36" s="287"/>
      <c r="AB36" s="245"/>
      <c r="AC36" s="110"/>
      <c r="AD36" s="110"/>
      <c r="AE36" s="112"/>
      <c r="AF36" s="287"/>
      <c r="AG36" s="272">
        <v>2</v>
      </c>
      <c r="AH36" s="260"/>
      <c r="AI36" s="110">
        <v>2</v>
      </c>
      <c r="AJ36" s="112"/>
      <c r="AK36" s="287">
        <v>4.5</v>
      </c>
      <c r="AL36" s="111"/>
      <c r="AM36" s="110"/>
      <c r="AN36" s="110"/>
      <c r="AO36" s="112"/>
      <c r="AP36" s="287"/>
      <c r="AQ36" s="224"/>
      <c r="AR36" s="110"/>
      <c r="AS36" s="110"/>
      <c r="AT36" s="112"/>
      <c r="AU36" s="287"/>
      <c r="AV36" s="111"/>
      <c r="AW36" s="110"/>
      <c r="AX36" s="110"/>
      <c r="AY36" s="112"/>
      <c r="AZ36" s="281"/>
    </row>
    <row r="37" spans="2:52" ht="24.95" customHeight="1" thickTop="1">
      <c r="B37" s="86" t="s">
        <v>68</v>
      </c>
      <c r="C37" s="445"/>
      <c r="D37" s="482"/>
      <c r="E37" s="404" t="s">
        <v>165</v>
      </c>
      <c r="F37" s="405"/>
      <c r="G37" s="174">
        <f t="shared" ref="G37:G38" si="71">8*(M37+R37+W37+AB37+AG37+AL37+AQ37+AV37)</f>
        <v>8</v>
      </c>
      <c r="H37" s="175">
        <f t="shared" ref="H37:H38" si="72">8*(N37+S37+X37+AC37+AH37+AM37+AR37+AW37)</f>
        <v>0</v>
      </c>
      <c r="I37" s="175">
        <f t="shared" ref="I37:I38" si="73">8*(O37+T37+Y37+AD37+AI37+AN37+AS37+AX37)</f>
        <v>8</v>
      </c>
      <c r="J37" s="176">
        <f t="shared" ref="J37:J38" si="74">8*(P37+U37+Z37+AE37+AJ37+AO37+AT37+AY37)</f>
        <v>0</v>
      </c>
      <c r="K37" s="90">
        <f t="shared" ref="K37:K38" si="75">SUM(G37:J37)</f>
        <v>16</v>
      </c>
      <c r="L37" s="283">
        <f t="shared" ref="L37:L38" si="76">Q37+V37+AA37+AF37+AK37+AP37+AU37+AZ37</f>
        <v>3</v>
      </c>
      <c r="M37" s="237"/>
      <c r="N37" s="235"/>
      <c r="O37" s="235"/>
      <c r="P37" s="236"/>
      <c r="Q37" s="287"/>
      <c r="R37" s="237"/>
      <c r="S37" s="235"/>
      <c r="T37" s="235"/>
      <c r="U37" s="236"/>
      <c r="V37" s="287"/>
      <c r="W37" s="237"/>
      <c r="X37" s="235"/>
      <c r="Y37" s="235"/>
      <c r="Z37" s="236"/>
      <c r="AA37" s="287"/>
      <c r="AB37" s="144"/>
      <c r="AC37" s="235"/>
      <c r="AD37" s="235"/>
      <c r="AE37" s="236"/>
      <c r="AF37" s="287"/>
      <c r="AG37" s="239">
        <v>1</v>
      </c>
      <c r="AH37" s="235"/>
      <c r="AI37" s="235">
        <v>1</v>
      </c>
      <c r="AJ37" s="236"/>
      <c r="AK37" s="287">
        <v>3</v>
      </c>
      <c r="AL37" s="237"/>
      <c r="AM37" s="235"/>
      <c r="AN37" s="235"/>
      <c r="AO37" s="236"/>
      <c r="AP37" s="283"/>
      <c r="AQ37" s="247"/>
      <c r="AR37" s="235"/>
      <c r="AS37" s="235"/>
      <c r="AT37" s="236"/>
      <c r="AU37" s="287"/>
      <c r="AV37" s="237"/>
      <c r="AW37" s="235"/>
      <c r="AX37" s="235"/>
      <c r="AY37" s="236"/>
      <c r="AZ37" s="281"/>
    </row>
    <row r="38" spans="2:52" ht="24.95" customHeight="1">
      <c r="B38" s="86"/>
      <c r="C38" s="445"/>
      <c r="D38" s="482"/>
      <c r="E38" s="325" t="s">
        <v>162</v>
      </c>
      <c r="F38" s="326"/>
      <c r="G38" s="174">
        <f t="shared" si="71"/>
        <v>8</v>
      </c>
      <c r="H38" s="175">
        <f t="shared" si="72"/>
        <v>0</v>
      </c>
      <c r="I38" s="175">
        <f t="shared" si="73"/>
        <v>8</v>
      </c>
      <c r="J38" s="176">
        <f t="shared" si="74"/>
        <v>0</v>
      </c>
      <c r="K38" s="90">
        <f t="shared" si="75"/>
        <v>16</v>
      </c>
      <c r="L38" s="283">
        <f t="shared" si="76"/>
        <v>3</v>
      </c>
      <c r="M38" s="324"/>
      <c r="N38" s="320"/>
      <c r="O38" s="320"/>
      <c r="P38" s="321"/>
      <c r="Q38" s="323"/>
      <c r="R38" s="324"/>
      <c r="S38" s="320"/>
      <c r="T38" s="320"/>
      <c r="U38" s="321"/>
      <c r="V38" s="323"/>
      <c r="W38" s="144"/>
      <c r="X38" s="320"/>
      <c r="Y38" s="320"/>
      <c r="Z38" s="321"/>
      <c r="AA38" s="323"/>
      <c r="AB38" s="144"/>
      <c r="AC38" s="320"/>
      <c r="AD38" s="320"/>
      <c r="AE38" s="321"/>
      <c r="AF38" s="323"/>
      <c r="AG38" s="327">
        <v>1</v>
      </c>
      <c r="AH38" s="320"/>
      <c r="AI38" s="320">
        <v>1</v>
      </c>
      <c r="AJ38" s="321"/>
      <c r="AK38" s="323">
        <v>3</v>
      </c>
      <c r="AL38" s="324"/>
      <c r="AM38" s="320"/>
      <c r="AN38" s="320"/>
      <c r="AO38" s="321"/>
      <c r="AP38" s="283"/>
      <c r="AQ38" s="278"/>
      <c r="AR38" s="320"/>
      <c r="AS38" s="320"/>
      <c r="AT38" s="321"/>
      <c r="AU38" s="323"/>
      <c r="AV38" s="324"/>
      <c r="AW38" s="320"/>
      <c r="AX38" s="320"/>
      <c r="AY38" s="321"/>
      <c r="AZ38" s="322"/>
    </row>
    <row r="39" spans="2:52" ht="24.95" customHeight="1" thickBot="1">
      <c r="B39" s="86" t="s">
        <v>68</v>
      </c>
      <c r="C39" s="450"/>
      <c r="D39" s="421"/>
      <c r="E39" s="406" t="s">
        <v>186</v>
      </c>
      <c r="F39" s="407"/>
      <c r="G39" s="372">
        <f t="shared" si="65"/>
        <v>0</v>
      </c>
      <c r="H39" s="373">
        <f t="shared" si="66"/>
        <v>0</v>
      </c>
      <c r="I39" s="373">
        <f t="shared" si="67"/>
        <v>0</v>
      </c>
      <c r="J39" s="374">
        <f t="shared" si="68"/>
        <v>8</v>
      </c>
      <c r="K39" s="375">
        <f t="shared" si="69"/>
        <v>8</v>
      </c>
      <c r="L39" s="376">
        <f t="shared" si="70"/>
        <v>1</v>
      </c>
      <c r="M39" s="372"/>
      <c r="N39" s="373"/>
      <c r="O39" s="373"/>
      <c r="P39" s="374"/>
      <c r="Q39" s="377"/>
      <c r="R39" s="372"/>
      <c r="S39" s="373"/>
      <c r="T39" s="373"/>
      <c r="U39" s="374"/>
      <c r="V39" s="377"/>
      <c r="W39" s="378"/>
      <c r="X39" s="373"/>
      <c r="Y39" s="373"/>
      <c r="Z39" s="374"/>
      <c r="AA39" s="377"/>
      <c r="AB39" s="378"/>
      <c r="AC39" s="373"/>
      <c r="AD39" s="373"/>
      <c r="AE39" s="374"/>
      <c r="AF39" s="377"/>
      <c r="AG39" s="379"/>
      <c r="AH39" s="373"/>
      <c r="AI39" s="373"/>
      <c r="AJ39" s="374">
        <v>1</v>
      </c>
      <c r="AK39" s="377">
        <v>1</v>
      </c>
      <c r="AL39" s="372"/>
      <c r="AM39" s="373"/>
      <c r="AN39" s="373"/>
      <c r="AO39" s="374"/>
      <c r="AP39" s="380"/>
      <c r="AQ39" s="381"/>
      <c r="AR39" s="373"/>
      <c r="AS39" s="373"/>
      <c r="AT39" s="374"/>
      <c r="AU39" s="377"/>
      <c r="AV39" s="372"/>
      <c r="AW39" s="373"/>
      <c r="AX39" s="373"/>
      <c r="AY39" s="374"/>
      <c r="AZ39" s="382"/>
    </row>
    <row r="40" spans="2:52" ht="24.95" customHeight="1" thickBot="1">
      <c r="B40" s="86" t="s">
        <v>69</v>
      </c>
      <c r="C40" s="106">
        <v>6</v>
      </c>
      <c r="D40" s="481" t="s">
        <v>59</v>
      </c>
      <c r="E40" s="481"/>
      <c r="F40" s="481"/>
      <c r="G40" s="123">
        <f t="shared" ref="G40" si="77">8*(M40+R40+W40+AB40+AG40+AL40+AQ40+AV40)</f>
        <v>16</v>
      </c>
      <c r="H40" s="124">
        <f t="shared" ref="H40" si="78">8*(N40+S40+X40+AC40+AH40+AM40+AR40+AW40)</f>
        <v>8</v>
      </c>
      <c r="I40" s="124">
        <f t="shared" ref="I40" si="79">8*(O40+T40+Y40+AD40+AI40+AN40+AS40+AX40)</f>
        <v>16</v>
      </c>
      <c r="J40" s="125">
        <f t="shared" ref="J40" si="80">8*(P40+U40+Z40+AE40+AJ40+AO40+AT40+AY40)</f>
        <v>0</v>
      </c>
      <c r="K40" s="90">
        <f t="shared" ref="K40" si="81">SUM(G40:J40)</f>
        <v>40</v>
      </c>
      <c r="L40" s="283">
        <f t="shared" ref="L40:L41" si="82">Q40+V40+AA40+AF40+AK40+AP40+AU40+AZ40</f>
        <v>5</v>
      </c>
      <c r="M40" s="111"/>
      <c r="N40" s="110"/>
      <c r="O40" s="110"/>
      <c r="P40" s="112"/>
      <c r="Q40" s="287"/>
      <c r="R40" s="111"/>
      <c r="S40" s="110"/>
      <c r="T40" s="110"/>
      <c r="U40" s="112"/>
      <c r="V40" s="287"/>
      <c r="W40" s="254">
        <v>2</v>
      </c>
      <c r="X40" s="255">
        <v>1</v>
      </c>
      <c r="Y40" s="110">
        <v>2</v>
      </c>
      <c r="Z40" s="112"/>
      <c r="AA40" s="287">
        <v>5</v>
      </c>
      <c r="AB40" s="257"/>
      <c r="AC40" s="246"/>
      <c r="AD40" s="110"/>
      <c r="AE40" s="112"/>
      <c r="AF40" s="287"/>
      <c r="AG40" s="144"/>
      <c r="AH40" s="110"/>
      <c r="AI40" s="110"/>
      <c r="AJ40" s="112"/>
      <c r="AK40" s="287"/>
      <c r="AL40" s="111"/>
      <c r="AM40" s="110"/>
      <c r="AN40" s="110"/>
      <c r="AO40" s="112"/>
      <c r="AP40" s="287"/>
      <c r="AQ40" s="145"/>
      <c r="AR40" s="110"/>
      <c r="AS40" s="110"/>
      <c r="AT40" s="112"/>
      <c r="AU40" s="287"/>
      <c r="AV40" s="111"/>
      <c r="AW40" s="110"/>
      <c r="AX40" s="110"/>
      <c r="AY40" s="112"/>
      <c r="AZ40" s="281"/>
    </row>
    <row r="41" spans="2:52" ht="24.95" customHeight="1" thickBot="1">
      <c r="B41" s="86" t="s">
        <v>69</v>
      </c>
      <c r="C41" s="106">
        <v>7</v>
      </c>
      <c r="D41" s="481" t="s">
        <v>45</v>
      </c>
      <c r="E41" s="481"/>
      <c r="F41" s="481"/>
      <c r="G41" s="113">
        <f t="shared" ref="G41" si="83">8*(M41+R41+W41+AB41+AG41+AL41+AQ41+AV41)</f>
        <v>16</v>
      </c>
      <c r="H41" s="116">
        <f t="shared" ref="H41" si="84">8*(N41+S41+X41+AC41+AH41+AM41+AR41+AW41)</f>
        <v>0</v>
      </c>
      <c r="I41" s="116">
        <f t="shared" ref="I41" si="85">8*(O41+T41+Y41+AD41+AI41+AN41+AS41+AX41)</f>
        <v>16</v>
      </c>
      <c r="J41" s="115">
        <f t="shared" ref="J41" si="86">8*(P41+U41+Z41+AE41+AJ41+AO41+AT41+AY41)</f>
        <v>0</v>
      </c>
      <c r="K41" s="114">
        <f t="shared" ref="K41" si="87">SUM(G41:J41)</f>
        <v>32</v>
      </c>
      <c r="L41" s="286">
        <f t="shared" si="82"/>
        <v>4</v>
      </c>
      <c r="M41" s="111"/>
      <c r="N41" s="110"/>
      <c r="O41" s="110"/>
      <c r="P41" s="112"/>
      <c r="Q41" s="283"/>
      <c r="R41" s="224"/>
      <c r="S41" s="110"/>
      <c r="T41" s="110"/>
      <c r="U41" s="112"/>
      <c r="V41" s="283"/>
      <c r="W41" s="250"/>
      <c r="X41" s="110"/>
      <c r="Y41" s="110"/>
      <c r="Z41" s="112"/>
      <c r="AA41" s="283"/>
      <c r="AB41" s="163">
        <v>2</v>
      </c>
      <c r="AC41" s="249"/>
      <c r="AD41" s="110">
        <v>2</v>
      </c>
      <c r="AE41" s="112"/>
      <c r="AF41" s="283">
        <v>4</v>
      </c>
      <c r="AG41" s="219"/>
      <c r="AH41" s="220"/>
      <c r="AI41" s="110"/>
      <c r="AJ41" s="112"/>
      <c r="AK41" s="283"/>
      <c r="AL41" s="111"/>
      <c r="AM41" s="110"/>
      <c r="AN41" s="110"/>
      <c r="AO41" s="112"/>
      <c r="AP41" s="283"/>
      <c r="AQ41" s="111"/>
      <c r="AR41" s="110"/>
      <c r="AS41" s="110"/>
      <c r="AT41" s="112"/>
      <c r="AU41" s="283"/>
      <c r="AV41" s="111"/>
      <c r="AW41" s="110"/>
      <c r="AX41" s="110"/>
      <c r="AY41" s="112"/>
      <c r="AZ41" s="282"/>
    </row>
    <row r="42" spans="2:52" ht="24.95" customHeight="1" thickBot="1">
      <c r="B42" s="86" t="s">
        <v>68</v>
      </c>
      <c r="C42" s="106">
        <v>8</v>
      </c>
      <c r="D42" s="481" t="s">
        <v>60</v>
      </c>
      <c r="E42" s="481"/>
      <c r="F42" s="481"/>
      <c r="G42" s="123">
        <f t="shared" si="65"/>
        <v>16</v>
      </c>
      <c r="H42" s="124">
        <f t="shared" si="66"/>
        <v>8</v>
      </c>
      <c r="I42" s="124">
        <f t="shared" si="67"/>
        <v>0</v>
      </c>
      <c r="J42" s="125">
        <f t="shared" si="68"/>
        <v>0</v>
      </c>
      <c r="K42" s="90">
        <f t="shared" si="69"/>
        <v>24</v>
      </c>
      <c r="L42" s="283">
        <f t="shared" si="70"/>
        <v>4</v>
      </c>
      <c r="M42" s="111"/>
      <c r="N42" s="110"/>
      <c r="O42" s="110"/>
      <c r="P42" s="112"/>
      <c r="Q42" s="283"/>
      <c r="R42" s="278"/>
      <c r="S42" s="220"/>
      <c r="T42" s="110"/>
      <c r="U42" s="112"/>
      <c r="V42" s="283"/>
      <c r="W42" s="163">
        <v>2</v>
      </c>
      <c r="X42" s="193">
        <v>1</v>
      </c>
      <c r="Y42" s="110"/>
      <c r="Z42" s="112"/>
      <c r="AA42" s="283">
        <v>4</v>
      </c>
      <c r="AB42" s="248"/>
      <c r="AC42" s="110"/>
      <c r="AD42" s="110"/>
      <c r="AE42" s="112"/>
      <c r="AF42" s="283"/>
      <c r="AG42" s="147"/>
      <c r="AH42" s="110"/>
      <c r="AI42" s="110"/>
      <c r="AJ42" s="112"/>
      <c r="AK42" s="283"/>
      <c r="AL42" s="144"/>
      <c r="AM42" s="110"/>
      <c r="AN42" s="110"/>
      <c r="AO42" s="112"/>
      <c r="AP42" s="283"/>
      <c r="AQ42" s="144"/>
      <c r="AR42" s="110"/>
      <c r="AS42" s="110"/>
      <c r="AT42" s="112"/>
      <c r="AU42" s="283"/>
      <c r="AV42" s="111"/>
      <c r="AW42" s="110"/>
      <c r="AX42" s="110"/>
      <c r="AY42" s="112"/>
      <c r="AZ42" s="282"/>
    </row>
    <row r="43" spans="2:52" ht="24.95" customHeight="1" thickBot="1">
      <c r="B43" s="86" t="s">
        <v>68</v>
      </c>
      <c r="C43" s="160">
        <v>9</v>
      </c>
      <c r="D43" s="178" t="s">
        <v>78</v>
      </c>
      <c r="E43" s="178"/>
      <c r="F43" s="161"/>
      <c r="G43" s="157">
        <v>16</v>
      </c>
      <c r="H43" s="158">
        <v>16</v>
      </c>
      <c r="I43" s="158"/>
      <c r="J43" s="159"/>
      <c r="K43" s="90">
        <v>32</v>
      </c>
      <c r="L43" s="283">
        <v>4</v>
      </c>
      <c r="M43" s="153"/>
      <c r="N43" s="155"/>
      <c r="O43" s="155"/>
      <c r="P43" s="154"/>
      <c r="Q43" s="287"/>
      <c r="R43" s="156"/>
      <c r="S43" s="155"/>
      <c r="T43" s="155"/>
      <c r="U43" s="154"/>
      <c r="V43" s="287"/>
      <c r="W43" s="248"/>
      <c r="X43" s="223"/>
      <c r="Y43" s="155"/>
      <c r="Z43" s="154"/>
      <c r="AA43" s="287"/>
      <c r="AB43" s="153"/>
      <c r="AC43" s="155"/>
      <c r="AD43" s="155"/>
      <c r="AE43" s="154"/>
      <c r="AF43" s="287"/>
      <c r="AG43" s="245"/>
      <c r="AH43" s="223"/>
      <c r="AI43" s="155"/>
      <c r="AJ43" s="154"/>
      <c r="AK43" s="287"/>
      <c r="AL43" s="293"/>
      <c r="AM43" s="221"/>
      <c r="AN43" s="155"/>
      <c r="AO43" s="154"/>
      <c r="AP43" s="287"/>
      <c r="AQ43" s="163">
        <v>1</v>
      </c>
      <c r="AR43" s="193">
        <v>1</v>
      </c>
      <c r="AS43" s="155"/>
      <c r="AT43" s="154">
        <v>1</v>
      </c>
      <c r="AU43" s="287">
        <v>4</v>
      </c>
      <c r="AV43" s="153"/>
      <c r="AW43" s="155"/>
      <c r="AX43" s="155"/>
      <c r="AY43" s="154"/>
      <c r="AZ43" s="281"/>
    </row>
    <row r="44" spans="2:52" ht="24.75" customHeight="1" thickBot="1">
      <c r="B44" s="86" t="s">
        <v>68</v>
      </c>
      <c r="C44" s="106">
        <v>10</v>
      </c>
      <c r="D44" s="481" t="s">
        <v>166</v>
      </c>
      <c r="E44" s="481"/>
      <c r="F44" s="481"/>
      <c r="G44" s="123">
        <f t="shared" si="65"/>
        <v>16</v>
      </c>
      <c r="H44" s="124">
        <f t="shared" si="66"/>
        <v>0</v>
      </c>
      <c r="I44" s="124">
        <f t="shared" si="67"/>
        <v>16</v>
      </c>
      <c r="J44" s="125">
        <f t="shared" si="68"/>
        <v>8</v>
      </c>
      <c r="K44" s="90">
        <f t="shared" si="69"/>
        <v>40</v>
      </c>
      <c r="L44" s="283">
        <f t="shared" si="70"/>
        <v>5</v>
      </c>
      <c r="M44" s="111"/>
      <c r="N44" s="110"/>
      <c r="O44" s="110"/>
      <c r="P44" s="112"/>
      <c r="Q44" s="287"/>
      <c r="R44" s="111"/>
      <c r="S44" s="110"/>
      <c r="T44" s="110"/>
      <c r="U44" s="112"/>
      <c r="V44" s="287"/>
      <c r="W44" s="247"/>
      <c r="X44" s="220"/>
      <c r="Y44" s="110"/>
      <c r="Z44" s="112"/>
      <c r="AA44" s="287"/>
      <c r="AB44" s="111"/>
      <c r="AC44" s="110"/>
      <c r="AD44" s="110"/>
      <c r="AE44" s="112"/>
      <c r="AF44" s="287"/>
      <c r="AG44" s="145">
        <v>1</v>
      </c>
      <c r="AH44" s="110"/>
      <c r="AI44" s="110">
        <v>2</v>
      </c>
      <c r="AJ44" s="112"/>
      <c r="AK44" s="287">
        <v>2</v>
      </c>
      <c r="AL44" s="163">
        <v>1</v>
      </c>
      <c r="AM44" s="265"/>
      <c r="AN44" s="110"/>
      <c r="AO44" s="112">
        <v>1</v>
      </c>
      <c r="AP44" s="287">
        <v>3</v>
      </c>
      <c r="AQ44" s="264"/>
      <c r="AR44" s="110"/>
      <c r="AS44" s="110"/>
      <c r="AT44" s="112"/>
      <c r="AU44" s="287"/>
      <c r="AV44" s="111"/>
      <c r="AW44" s="110"/>
      <c r="AX44" s="110"/>
      <c r="AY44" s="112"/>
      <c r="AZ44" s="281"/>
    </row>
    <row r="45" spans="2:52" ht="24.95" customHeight="1">
      <c r="B45" s="86" t="s">
        <v>70</v>
      </c>
      <c r="C45" s="183">
        <v>11</v>
      </c>
      <c r="D45" s="481" t="s">
        <v>64</v>
      </c>
      <c r="E45" s="481"/>
      <c r="F45" s="481"/>
      <c r="G45" s="174">
        <f t="shared" si="65"/>
        <v>16</v>
      </c>
      <c r="H45" s="175">
        <f t="shared" si="66"/>
        <v>0</v>
      </c>
      <c r="I45" s="175">
        <f t="shared" si="67"/>
        <v>16</v>
      </c>
      <c r="J45" s="176">
        <f t="shared" si="68"/>
        <v>0</v>
      </c>
      <c r="K45" s="90">
        <f t="shared" si="69"/>
        <v>32</v>
      </c>
      <c r="L45" s="283">
        <f t="shared" si="70"/>
        <v>3</v>
      </c>
      <c r="M45" s="180"/>
      <c r="N45" s="179"/>
      <c r="O45" s="179"/>
      <c r="P45" s="181"/>
      <c r="Q45" s="287"/>
      <c r="R45" s="180"/>
      <c r="S45" s="179"/>
      <c r="T45" s="179"/>
      <c r="U45" s="181"/>
      <c r="V45" s="287"/>
      <c r="W45" s="248">
        <v>2</v>
      </c>
      <c r="X45" s="179"/>
      <c r="Y45" s="179">
        <v>2</v>
      </c>
      <c r="Z45" s="181"/>
      <c r="AA45" s="287">
        <v>3</v>
      </c>
      <c r="AB45" s="144"/>
      <c r="AC45" s="179"/>
      <c r="AD45" s="179"/>
      <c r="AE45" s="181"/>
      <c r="AF45" s="287"/>
      <c r="AG45" s="180"/>
      <c r="AH45" s="179"/>
      <c r="AI45" s="179"/>
      <c r="AJ45" s="181"/>
      <c r="AK45" s="282"/>
      <c r="AL45" s="271"/>
      <c r="AM45" s="246"/>
      <c r="AN45" s="179"/>
      <c r="AO45" s="181"/>
      <c r="AP45" s="287"/>
      <c r="AQ45" s="180"/>
      <c r="AR45" s="179"/>
      <c r="AS45" s="179"/>
      <c r="AT45" s="181"/>
      <c r="AU45" s="287"/>
      <c r="AV45" s="180"/>
      <c r="AW45" s="179"/>
      <c r="AX45" s="179"/>
      <c r="AY45" s="181"/>
      <c r="AZ45" s="281"/>
    </row>
    <row r="46" spans="2:52" ht="24.95" customHeight="1">
      <c r="B46" s="86" t="s">
        <v>72</v>
      </c>
      <c r="C46" s="449">
        <v>12</v>
      </c>
      <c r="D46" s="414" t="s">
        <v>74</v>
      </c>
      <c r="E46" s="406" t="s">
        <v>83</v>
      </c>
      <c r="F46" s="407"/>
      <c r="G46" s="416">
        <f t="shared" si="65"/>
        <v>16</v>
      </c>
      <c r="H46" s="424">
        <f t="shared" si="66"/>
        <v>0</v>
      </c>
      <c r="I46" s="424">
        <f t="shared" si="67"/>
        <v>16</v>
      </c>
      <c r="J46" s="422">
        <f t="shared" si="68"/>
        <v>0</v>
      </c>
      <c r="K46" s="418">
        <f t="shared" si="69"/>
        <v>32</v>
      </c>
      <c r="L46" s="401">
        <f t="shared" si="70"/>
        <v>5</v>
      </c>
      <c r="M46" s="398"/>
      <c r="N46" s="403"/>
      <c r="O46" s="403"/>
      <c r="P46" s="397"/>
      <c r="Q46" s="401"/>
      <c r="R46" s="398"/>
      <c r="S46" s="403"/>
      <c r="T46" s="403"/>
      <c r="U46" s="397"/>
      <c r="V46" s="401"/>
      <c r="W46" s="398"/>
      <c r="X46" s="403"/>
      <c r="Y46" s="403"/>
      <c r="Z46" s="397"/>
      <c r="AA46" s="401"/>
      <c r="AB46" s="398">
        <v>2</v>
      </c>
      <c r="AC46" s="410"/>
      <c r="AD46" s="403">
        <v>2</v>
      </c>
      <c r="AE46" s="397"/>
      <c r="AF46" s="401">
        <v>5</v>
      </c>
      <c r="AG46" s="398"/>
      <c r="AH46" s="403"/>
      <c r="AI46" s="403"/>
      <c r="AJ46" s="397"/>
      <c r="AK46" s="401"/>
      <c r="AL46" s="398"/>
      <c r="AM46" s="403"/>
      <c r="AN46" s="403"/>
      <c r="AO46" s="397"/>
      <c r="AP46" s="401"/>
      <c r="AQ46" s="398"/>
      <c r="AR46" s="403"/>
      <c r="AS46" s="403"/>
      <c r="AT46" s="397"/>
      <c r="AU46" s="401"/>
      <c r="AV46" s="398"/>
      <c r="AW46" s="403"/>
      <c r="AX46" s="403"/>
      <c r="AY46" s="397"/>
      <c r="AZ46" s="399"/>
    </row>
    <row r="47" spans="2:52" ht="24.95" customHeight="1">
      <c r="B47" s="86" t="s">
        <v>72</v>
      </c>
      <c r="C47" s="450"/>
      <c r="D47" s="415"/>
      <c r="E47" s="406" t="s">
        <v>123</v>
      </c>
      <c r="F47" s="407"/>
      <c r="G47" s="417"/>
      <c r="H47" s="425"/>
      <c r="I47" s="425"/>
      <c r="J47" s="423"/>
      <c r="K47" s="419"/>
      <c r="L47" s="402"/>
      <c r="M47" s="398"/>
      <c r="N47" s="403"/>
      <c r="O47" s="403"/>
      <c r="P47" s="397"/>
      <c r="Q47" s="402"/>
      <c r="R47" s="398"/>
      <c r="S47" s="403"/>
      <c r="T47" s="403"/>
      <c r="U47" s="397"/>
      <c r="V47" s="402"/>
      <c r="W47" s="398"/>
      <c r="X47" s="403"/>
      <c r="Y47" s="403"/>
      <c r="Z47" s="397"/>
      <c r="AA47" s="402"/>
      <c r="AB47" s="398"/>
      <c r="AC47" s="410"/>
      <c r="AD47" s="403"/>
      <c r="AE47" s="397"/>
      <c r="AF47" s="402"/>
      <c r="AG47" s="398"/>
      <c r="AH47" s="403"/>
      <c r="AI47" s="403"/>
      <c r="AJ47" s="397"/>
      <c r="AK47" s="402"/>
      <c r="AL47" s="398"/>
      <c r="AM47" s="403"/>
      <c r="AN47" s="403"/>
      <c r="AO47" s="397"/>
      <c r="AP47" s="402"/>
      <c r="AQ47" s="398"/>
      <c r="AR47" s="403"/>
      <c r="AS47" s="403"/>
      <c r="AT47" s="397"/>
      <c r="AU47" s="402"/>
      <c r="AV47" s="398"/>
      <c r="AW47" s="403"/>
      <c r="AX47" s="403"/>
      <c r="AY47" s="397"/>
      <c r="AZ47" s="400"/>
    </row>
    <row r="48" spans="2:52" ht="24.95" customHeight="1">
      <c r="B48" s="86" t="s">
        <v>72</v>
      </c>
      <c r="C48" s="449">
        <v>13</v>
      </c>
      <c r="D48" s="420" t="s">
        <v>76</v>
      </c>
      <c r="E48" s="406" t="s">
        <v>84</v>
      </c>
      <c r="F48" s="407"/>
      <c r="G48" s="416">
        <f t="shared" si="65"/>
        <v>16</v>
      </c>
      <c r="H48" s="424">
        <f t="shared" si="66"/>
        <v>0</v>
      </c>
      <c r="I48" s="424">
        <f t="shared" si="67"/>
        <v>0</v>
      </c>
      <c r="J48" s="422">
        <f t="shared" si="68"/>
        <v>8</v>
      </c>
      <c r="K48" s="418">
        <f t="shared" si="69"/>
        <v>24</v>
      </c>
      <c r="L48" s="401">
        <f t="shared" si="70"/>
        <v>3</v>
      </c>
      <c r="M48" s="398"/>
      <c r="N48" s="403"/>
      <c r="O48" s="403"/>
      <c r="P48" s="397"/>
      <c r="Q48" s="401"/>
      <c r="R48" s="398"/>
      <c r="S48" s="403"/>
      <c r="T48" s="403"/>
      <c r="U48" s="397"/>
      <c r="V48" s="401"/>
      <c r="W48" s="398"/>
      <c r="X48" s="403"/>
      <c r="Y48" s="403"/>
      <c r="Z48" s="397"/>
      <c r="AA48" s="401"/>
      <c r="AB48" s="417">
        <v>2</v>
      </c>
      <c r="AC48" s="403"/>
      <c r="AD48" s="403"/>
      <c r="AE48" s="397"/>
      <c r="AF48" s="401">
        <v>2</v>
      </c>
      <c r="AG48" s="398"/>
      <c r="AH48" s="403"/>
      <c r="AI48" s="403"/>
      <c r="AJ48" s="397">
        <v>1</v>
      </c>
      <c r="AK48" s="401">
        <v>1</v>
      </c>
      <c r="AL48" s="398"/>
      <c r="AM48" s="403"/>
      <c r="AN48" s="403"/>
      <c r="AO48" s="397"/>
      <c r="AP48" s="401"/>
      <c r="AQ48" s="398"/>
      <c r="AR48" s="403"/>
      <c r="AS48" s="403"/>
      <c r="AT48" s="397"/>
      <c r="AU48" s="401"/>
      <c r="AV48" s="398"/>
      <c r="AW48" s="403"/>
      <c r="AX48" s="403"/>
      <c r="AY48" s="397"/>
      <c r="AZ48" s="399"/>
    </row>
    <row r="49" spans="1:52" ht="24.95" customHeight="1">
      <c r="B49" s="86" t="s">
        <v>72</v>
      </c>
      <c r="C49" s="450"/>
      <c r="D49" s="421"/>
      <c r="E49" s="406" t="s">
        <v>85</v>
      </c>
      <c r="F49" s="407"/>
      <c r="G49" s="417"/>
      <c r="H49" s="425"/>
      <c r="I49" s="425"/>
      <c r="J49" s="423"/>
      <c r="K49" s="419"/>
      <c r="L49" s="402"/>
      <c r="M49" s="398"/>
      <c r="N49" s="403"/>
      <c r="O49" s="403"/>
      <c r="P49" s="397"/>
      <c r="Q49" s="402"/>
      <c r="R49" s="398"/>
      <c r="S49" s="403"/>
      <c r="T49" s="403"/>
      <c r="U49" s="397"/>
      <c r="V49" s="402"/>
      <c r="W49" s="398"/>
      <c r="X49" s="403"/>
      <c r="Y49" s="403"/>
      <c r="Z49" s="397"/>
      <c r="AA49" s="402"/>
      <c r="AB49" s="398"/>
      <c r="AC49" s="403"/>
      <c r="AD49" s="403"/>
      <c r="AE49" s="397"/>
      <c r="AF49" s="402"/>
      <c r="AG49" s="398"/>
      <c r="AH49" s="403"/>
      <c r="AI49" s="403"/>
      <c r="AJ49" s="397"/>
      <c r="AK49" s="402"/>
      <c r="AL49" s="398"/>
      <c r="AM49" s="403"/>
      <c r="AN49" s="403"/>
      <c r="AO49" s="397"/>
      <c r="AP49" s="402"/>
      <c r="AQ49" s="398"/>
      <c r="AR49" s="403"/>
      <c r="AS49" s="403"/>
      <c r="AT49" s="397"/>
      <c r="AU49" s="402"/>
      <c r="AV49" s="398"/>
      <c r="AW49" s="403"/>
      <c r="AX49" s="403"/>
      <c r="AY49" s="397"/>
      <c r="AZ49" s="400"/>
    </row>
    <row r="50" spans="1:52" ht="24.95" customHeight="1">
      <c r="B50" s="86" t="s">
        <v>73</v>
      </c>
      <c r="C50" s="449">
        <v>14</v>
      </c>
      <c r="D50" s="420" t="s">
        <v>75</v>
      </c>
      <c r="E50" s="498" t="s">
        <v>86</v>
      </c>
      <c r="F50" s="499"/>
      <c r="G50" s="416">
        <f t="shared" si="55"/>
        <v>16</v>
      </c>
      <c r="H50" s="424">
        <f t="shared" si="56"/>
        <v>0</v>
      </c>
      <c r="I50" s="424">
        <f t="shared" si="57"/>
        <v>16</v>
      </c>
      <c r="J50" s="422">
        <f t="shared" si="58"/>
        <v>0</v>
      </c>
      <c r="K50" s="418">
        <f t="shared" si="59"/>
        <v>32</v>
      </c>
      <c r="L50" s="401">
        <f t="shared" si="54"/>
        <v>6</v>
      </c>
      <c r="M50" s="398"/>
      <c r="N50" s="403"/>
      <c r="O50" s="403"/>
      <c r="P50" s="397"/>
      <c r="Q50" s="401"/>
      <c r="R50" s="398"/>
      <c r="S50" s="403"/>
      <c r="T50" s="403"/>
      <c r="U50" s="397"/>
      <c r="V50" s="401"/>
      <c r="W50" s="398"/>
      <c r="X50" s="403"/>
      <c r="Y50" s="403"/>
      <c r="Z50" s="397"/>
      <c r="AA50" s="401"/>
      <c r="AB50" s="398"/>
      <c r="AC50" s="403"/>
      <c r="AD50" s="403"/>
      <c r="AE50" s="397"/>
      <c r="AF50" s="401"/>
      <c r="AG50" s="398"/>
      <c r="AH50" s="403"/>
      <c r="AI50" s="403"/>
      <c r="AJ50" s="397"/>
      <c r="AK50" s="401"/>
      <c r="AL50" s="398">
        <v>2</v>
      </c>
      <c r="AM50" s="403"/>
      <c r="AN50" s="403">
        <v>2</v>
      </c>
      <c r="AO50" s="397"/>
      <c r="AP50" s="401">
        <v>6</v>
      </c>
      <c r="AQ50" s="398"/>
      <c r="AR50" s="403"/>
      <c r="AS50" s="403"/>
      <c r="AT50" s="397"/>
      <c r="AU50" s="401"/>
      <c r="AV50" s="398"/>
      <c r="AW50" s="403"/>
      <c r="AX50" s="403"/>
      <c r="AY50" s="397"/>
      <c r="AZ50" s="399"/>
    </row>
    <row r="51" spans="1:52" ht="24.95" customHeight="1">
      <c r="B51" s="86" t="s">
        <v>73</v>
      </c>
      <c r="C51" s="450"/>
      <c r="D51" s="421"/>
      <c r="E51" s="408" t="s">
        <v>87</v>
      </c>
      <c r="F51" s="409"/>
      <c r="G51" s="417"/>
      <c r="H51" s="425"/>
      <c r="I51" s="425"/>
      <c r="J51" s="423"/>
      <c r="K51" s="419"/>
      <c r="L51" s="402"/>
      <c r="M51" s="398"/>
      <c r="N51" s="403"/>
      <c r="O51" s="403"/>
      <c r="P51" s="397"/>
      <c r="Q51" s="402"/>
      <c r="R51" s="398"/>
      <c r="S51" s="403"/>
      <c r="T51" s="403"/>
      <c r="U51" s="397"/>
      <c r="V51" s="402"/>
      <c r="W51" s="398"/>
      <c r="X51" s="403"/>
      <c r="Y51" s="403"/>
      <c r="Z51" s="397"/>
      <c r="AA51" s="402"/>
      <c r="AB51" s="398"/>
      <c r="AC51" s="403"/>
      <c r="AD51" s="403"/>
      <c r="AE51" s="397"/>
      <c r="AF51" s="402"/>
      <c r="AG51" s="398"/>
      <c r="AH51" s="403"/>
      <c r="AI51" s="403"/>
      <c r="AJ51" s="397"/>
      <c r="AK51" s="402"/>
      <c r="AL51" s="398"/>
      <c r="AM51" s="403"/>
      <c r="AN51" s="403"/>
      <c r="AO51" s="397"/>
      <c r="AP51" s="402"/>
      <c r="AQ51" s="398"/>
      <c r="AR51" s="403"/>
      <c r="AS51" s="403"/>
      <c r="AT51" s="397"/>
      <c r="AU51" s="402"/>
      <c r="AV51" s="398"/>
      <c r="AW51" s="403"/>
      <c r="AX51" s="403"/>
      <c r="AY51" s="397"/>
      <c r="AZ51" s="400"/>
    </row>
    <row r="52" spans="1:52" ht="24.75" customHeight="1">
      <c r="B52" s="86" t="s">
        <v>69</v>
      </c>
      <c r="C52" s="97">
        <v>15</v>
      </c>
      <c r="D52" s="404" t="s">
        <v>65</v>
      </c>
      <c r="E52" s="501"/>
      <c r="F52" s="405"/>
      <c r="G52" s="174">
        <f t="shared" ref="G52:G56" si="88">8*(M52+R52+W52+AB52+AG52+AL52+AQ52+AV52)</f>
        <v>16</v>
      </c>
      <c r="H52" s="175">
        <f t="shared" ref="H52:H56" si="89">8*(N52+S52+X52+AC52+AH52+AM52+AR52+AW52)</f>
        <v>0</v>
      </c>
      <c r="I52" s="175">
        <f t="shared" ref="I52:I56" si="90">8*(O52+T52+Y52+AD52+AI52+AN52+AS52+AX52)</f>
        <v>16</v>
      </c>
      <c r="J52" s="176">
        <f t="shared" ref="J52:J56" si="91">8*(P52+U52+Z52+AE52+AJ52+AO52+AT52+AY52)</f>
        <v>0</v>
      </c>
      <c r="K52" s="90">
        <f t="shared" ref="K52:K56" si="92">SUM(G52:J52)</f>
        <v>32</v>
      </c>
      <c r="L52" s="283">
        <f t="shared" ref="L52:L56" si="93">Q52+V52+AA52+AF52+AK52+AP52+AU52+AZ52</f>
        <v>4</v>
      </c>
      <c r="M52" s="180"/>
      <c r="N52" s="179"/>
      <c r="O52" s="179"/>
      <c r="P52" s="181"/>
      <c r="Q52" s="290"/>
      <c r="R52" s="180"/>
      <c r="S52" s="179"/>
      <c r="T52" s="179"/>
      <c r="U52" s="181"/>
      <c r="V52" s="282"/>
      <c r="W52" s="180"/>
      <c r="X52" s="179"/>
      <c r="Y52" s="179"/>
      <c r="Z52" s="181"/>
      <c r="AA52" s="282"/>
      <c r="AB52" s="180">
        <v>2</v>
      </c>
      <c r="AC52" s="179"/>
      <c r="AD52" s="179">
        <v>2</v>
      </c>
      <c r="AE52" s="181"/>
      <c r="AF52" s="282">
        <v>4</v>
      </c>
      <c r="AG52" s="180"/>
      <c r="AH52" s="179"/>
      <c r="AI52" s="179"/>
      <c r="AJ52" s="181"/>
      <c r="AK52" s="282"/>
      <c r="AL52" s="180"/>
      <c r="AM52" s="179"/>
      <c r="AN52" s="179"/>
      <c r="AO52" s="109"/>
      <c r="AP52" s="290"/>
      <c r="AQ52" s="144"/>
      <c r="AR52" s="179"/>
      <c r="AS52" s="179"/>
      <c r="AT52" s="181"/>
      <c r="AU52" s="290"/>
      <c r="AV52" s="180"/>
      <c r="AW52" s="179"/>
      <c r="AX52" s="179"/>
      <c r="AY52" s="181"/>
      <c r="AZ52" s="291"/>
    </row>
    <row r="53" spans="1:52" ht="24.95" customHeight="1">
      <c r="B53" s="86" t="s">
        <v>69</v>
      </c>
      <c r="C53" s="183">
        <v>16</v>
      </c>
      <c r="D53" s="481" t="s">
        <v>62</v>
      </c>
      <c r="E53" s="481"/>
      <c r="F53" s="481"/>
      <c r="G53" s="174">
        <f t="shared" si="88"/>
        <v>16</v>
      </c>
      <c r="H53" s="175">
        <f t="shared" si="89"/>
        <v>0</v>
      </c>
      <c r="I53" s="175">
        <f t="shared" si="90"/>
        <v>0</v>
      </c>
      <c r="J53" s="176">
        <f t="shared" si="91"/>
        <v>16</v>
      </c>
      <c r="K53" s="90">
        <f t="shared" si="92"/>
        <v>32</v>
      </c>
      <c r="L53" s="283">
        <f t="shared" si="93"/>
        <v>3</v>
      </c>
      <c r="M53" s="180"/>
      <c r="N53" s="179"/>
      <c r="O53" s="179"/>
      <c r="P53" s="181"/>
      <c r="Q53" s="287"/>
      <c r="R53" s="180"/>
      <c r="S53" s="179"/>
      <c r="T53" s="179"/>
      <c r="U53" s="181"/>
      <c r="V53" s="287"/>
      <c r="W53" s="182"/>
      <c r="X53" s="179"/>
      <c r="Y53" s="179"/>
      <c r="Z53" s="181"/>
      <c r="AA53" s="287"/>
      <c r="AB53" s="180"/>
      <c r="AC53" s="179"/>
      <c r="AD53" s="179"/>
      <c r="AE53" s="181"/>
      <c r="AF53" s="287"/>
      <c r="AG53" s="180"/>
      <c r="AH53" s="179"/>
      <c r="AI53" s="179"/>
      <c r="AJ53" s="181"/>
      <c r="AK53" s="287"/>
      <c r="AL53" s="180"/>
      <c r="AM53" s="179"/>
      <c r="AN53" s="179"/>
      <c r="AO53" s="181"/>
      <c r="AP53" s="282"/>
      <c r="AQ53" s="252">
        <v>2</v>
      </c>
      <c r="AR53" s="260"/>
      <c r="AS53" s="179"/>
      <c r="AT53" s="181">
        <v>2</v>
      </c>
      <c r="AU53" s="282">
        <v>3</v>
      </c>
      <c r="AV53" s="180"/>
      <c r="AW53" s="179"/>
      <c r="AX53" s="179"/>
      <c r="AY53" s="181"/>
      <c r="AZ53" s="281"/>
    </row>
    <row r="54" spans="1:52" ht="24.95" customHeight="1">
      <c r="B54" s="86"/>
      <c r="C54" s="500">
        <v>17</v>
      </c>
      <c r="D54" s="420" t="s">
        <v>192</v>
      </c>
      <c r="E54" s="406" t="s">
        <v>193</v>
      </c>
      <c r="F54" s="407"/>
      <c r="G54" s="416">
        <f t="shared" ref="G54" si="94">8*(M54+R54+W54+AB54+AG54+AL54+AQ54+AV54)</f>
        <v>8</v>
      </c>
      <c r="H54" s="424">
        <f t="shared" ref="H54" si="95">8*(N54+S54+X54+AC54+AH54+AM54+AR54+AW54)</f>
        <v>0</v>
      </c>
      <c r="I54" s="424">
        <f t="shared" ref="I54" si="96">8*(O54+T54+Y54+AD54+AI54+AN54+AS54+AX54)</f>
        <v>0</v>
      </c>
      <c r="J54" s="422">
        <f t="shared" ref="J54" si="97">8*(P54+U54+Z54+AE54+AJ54+AO54+AT54+AY54)</f>
        <v>0</v>
      </c>
      <c r="K54" s="418">
        <f t="shared" ref="K54" si="98">SUM(G54:J54)</f>
        <v>8</v>
      </c>
      <c r="L54" s="401">
        <f t="shared" ref="L54" si="99">Q54+V54+AA54+AF54+AK54+AP54+AU54+AZ54</f>
        <v>2</v>
      </c>
      <c r="M54" s="398"/>
      <c r="N54" s="403"/>
      <c r="O54" s="403"/>
      <c r="P54" s="397"/>
      <c r="Q54" s="401"/>
      <c r="R54" s="398"/>
      <c r="S54" s="403"/>
      <c r="T54" s="403"/>
      <c r="U54" s="397"/>
      <c r="V54" s="401"/>
      <c r="W54" s="398"/>
      <c r="X54" s="403"/>
      <c r="Y54" s="403"/>
      <c r="Z54" s="397"/>
      <c r="AA54" s="401"/>
      <c r="AB54" s="398"/>
      <c r="AC54" s="403"/>
      <c r="AD54" s="403"/>
      <c r="AE54" s="397"/>
      <c r="AF54" s="401"/>
      <c r="AG54" s="398"/>
      <c r="AH54" s="403"/>
      <c r="AI54" s="403"/>
      <c r="AJ54" s="397"/>
      <c r="AK54" s="401"/>
      <c r="AL54" s="398"/>
      <c r="AM54" s="403"/>
      <c r="AN54" s="403"/>
      <c r="AO54" s="397"/>
      <c r="AP54" s="401"/>
      <c r="AQ54" s="398"/>
      <c r="AR54" s="403"/>
      <c r="AS54" s="403"/>
      <c r="AT54" s="397"/>
      <c r="AU54" s="401"/>
      <c r="AV54" s="398">
        <v>1</v>
      </c>
      <c r="AW54" s="403"/>
      <c r="AX54" s="403"/>
      <c r="AY54" s="397"/>
      <c r="AZ54" s="399">
        <v>2</v>
      </c>
    </row>
    <row r="55" spans="1:52" ht="24.75" customHeight="1">
      <c r="B55" s="86"/>
      <c r="C55" s="500"/>
      <c r="D55" s="421"/>
      <c r="E55" s="483" t="s">
        <v>194</v>
      </c>
      <c r="F55" s="484"/>
      <c r="G55" s="417"/>
      <c r="H55" s="425"/>
      <c r="I55" s="425"/>
      <c r="J55" s="423"/>
      <c r="K55" s="419"/>
      <c r="L55" s="402"/>
      <c r="M55" s="398"/>
      <c r="N55" s="403"/>
      <c r="O55" s="403"/>
      <c r="P55" s="397"/>
      <c r="Q55" s="402"/>
      <c r="R55" s="398"/>
      <c r="S55" s="403"/>
      <c r="T55" s="403"/>
      <c r="U55" s="397"/>
      <c r="V55" s="402"/>
      <c r="W55" s="398"/>
      <c r="X55" s="403"/>
      <c r="Y55" s="403"/>
      <c r="Z55" s="397"/>
      <c r="AA55" s="402"/>
      <c r="AB55" s="398"/>
      <c r="AC55" s="403"/>
      <c r="AD55" s="403"/>
      <c r="AE55" s="397"/>
      <c r="AF55" s="402"/>
      <c r="AG55" s="398"/>
      <c r="AH55" s="403"/>
      <c r="AI55" s="403"/>
      <c r="AJ55" s="397"/>
      <c r="AK55" s="402"/>
      <c r="AL55" s="398"/>
      <c r="AM55" s="403"/>
      <c r="AN55" s="403"/>
      <c r="AO55" s="397"/>
      <c r="AP55" s="402"/>
      <c r="AQ55" s="398"/>
      <c r="AR55" s="403"/>
      <c r="AS55" s="403"/>
      <c r="AT55" s="397"/>
      <c r="AU55" s="402"/>
      <c r="AV55" s="398"/>
      <c r="AW55" s="403"/>
      <c r="AX55" s="403"/>
      <c r="AY55" s="397"/>
      <c r="AZ55" s="400"/>
    </row>
    <row r="56" spans="1:52" ht="24.95" customHeight="1">
      <c r="B56" s="86"/>
      <c r="C56" s="500">
        <v>18</v>
      </c>
      <c r="D56" s="420" t="s">
        <v>152</v>
      </c>
      <c r="E56" s="406" t="s">
        <v>154</v>
      </c>
      <c r="F56" s="407"/>
      <c r="G56" s="416">
        <f t="shared" si="88"/>
        <v>8</v>
      </c>
      <c r="H56" s="424">
        <f t="shared" si="89"/>
        <v>0</v>
      </c>
      <c r="I56" s="424">
        <f t="shared" si="90"/>
        <v>0</v>
      </c>
      <c r="J56" s="422">
        <f t="shared" si="91"/>
        <v>0</v>
      </c>
      <c r="K56" s="418">
        <f t="shared" si="92"/>
        <v>8</v>
      </c>
      <c r="L56" s="401">
        <f t="shared" si="93"/>
        <v>2</v>
      </c>
      <c r="M56" s="398"/>
      <c r="N56" s="403"/>
      <c r="O56" s="403"/>
      <c r="P56" s="397"/>
      <c r="Q56" s="401"/>
      <c r="R56" s="398"/>
      <c r="S56" s="403"/>
      <c r="T56" s="403"/>
      <c r="U56" s="397"/>
      <c r="V56" s="401"/>
      <c r="W56" s="398"/>
      <c r="X56" s="403"/>
      <c r="Y56" s="403"/>
      <c r="Z56" s="397"/>
      <c r="AA56" s="401"/>
      <c r="AB56" s="398"/>
      <c r="AC56" s="403"/>
      <c r="AD56" s="403"/>
      <c r="AE56" s="397"/>
      <c r="AF56" s="401"/>
      <c r="AG56" s="398"/>
      <c r="AH56" s="403"/>
      <c r="AI56" s="403"/>
      <c r="AJ56" s="397"/>
      <c r="AK56" s="401"/>
      <c r="AL56" s="398"/>
      <c r="AM56" s="403"/>
      <c r="AN56" s="403"/>
      <c r="AO56" s="397"/>
      <c r="AP56" s="401"/>
      <c r="AQ56" s="398"/>
      <c r="AR56" s="403"/>
      <c r="AS56" s="403"/>
      <c r="AT56" s="397"/>
      <c r="AU56" s="401"/>
      <c r="AV56" s="398">
        <v>1</v>
      </c>
      <c r="AW56" s="403"/>
      <c r="AX56" s="403"/>
      <c r="AY56" s="397"/>
      <c r="AZ56" s="399">
        <v>2</v>
      </c>
    </row>
    <row r="57" spans="1:52" ht="24.75" customHeight="1">
      <c r="B57" s="86"/>
      <c r="C57" s="500"/>
      <c r="D57" s="421"/>
      <c r="E57" s="483" t="s">
        <v>155</v>
      </c>
      <c r="F57" s="484"/>
      <c r="G57" s="417"/>
      <c r="H57" s="425"/>
      <c r="I57" s="425"/>
      <c r="J57" s="423"/>
      <c r="K57" s="419"/>
      <c r="L57" s="402"/>
      <c r="M57" s="398"/>
      <c r="N57" s="403"/>
      <c r="O57" s="403"/>
      <c r="P57" s="397"/>
      <c r="Q57" s="402"/>
      <c r="R57" s="398"/>
      <c r="S57" s="403"/>
      <c r="T57" s="403"/>
      <c r="U57" s="397"/>
      <c r="V57" s="402"/>
      <c r="W57" s="398"/>
      <c r="X57" s="403"/>
      <c r="Y57" s="403"/>
      <c r="Z57" s="397"/>
      <c r="AA57" s="402"/>
      <c r="AB57" s="398"/>
      <c r="AC57" s="403"/>
      <c r="AD57" s="403"/>
      <c r="AE57" s="397"/>
      <c r="AF57" s="402"/>
      <c r="AG57" s="398"/>
      <c r="AH57" s="403"/>
      <c r="AI57" s="403"/>
      <c r="AJ57" s="397"/>
      <c r="AK57" s="402"/>
      <c r="AL57" s="398"/>
      <c r="AM57" s="403"/>
      <c r="AN57" s="403"/>
      <c r="AO57" s="397"/>
      <c r="AP57" s="402"/>
      <c r="AQ57" s="398"/>
      <c r="AR57" s="403"/>
      <c r="AS57" s="403"/>
      <c r="AT57" s="397"/>
      <c r="AU57" s="402"/>
      <c r="AV57" s="398"/>
      <c r="AW57" s="403"/>
      <c r="AX57" s="403"/>
      <c r="AY57" s="397"/>
      <c r="AZ57" s="400"/>
    </row>
    <row r="58" spans="1:52" ht="24.95" customHeight="1">
      <c r="B58" s="86"/>
      <c r="C58" s="500">
        <v>18</v>
      </c>
      <c r="D58" s="420" t="s">
        <v>153</v>
      </c>
      <c r="E58" s="406" t="s">
        <v>156</v>
      </c>
      <c r="F58" s="407"/>
      <c r="G58" s="416">
        <f t="shared" ref="G58" si="100">8*(M58+R58+W58+AB58+AG58+AL58+AQ58+AV58)</f>
        <v>16</v>
      </c>
      <c r="H58" s="424">
        <f t="shared" ref="H58" si="101">8*(N58+S58+X58+AC58+AH58+AM58+AR58+AW58)</f>
        <v>8</v>
      </c>
      <c r="I58" s="424">
        <f t="shared" ref="I58" si="102">8*(O58+T58+Y58+AD58+AI58+AN58+AS58+AX58)</f>
        <v>0</v>
      </c>
      <c r="J58" s="422">
        <f t="shared" ref="J58" si="103">8*(P58+U58+Z58+AE58+AJ58+AO58+AT58+AY58)</f>
        <v>0</v>
      </c>
      <c r="K58" s="418">
        <f t="shared" ref="K58" si="104">SUM(G58:J58)</f>
        <v>24</v>
      </c>
      <c r="L58" s="401">
        <f t="shared" ref="L58" si="105">Q58+V58+AA58+AF58+AK58+AP58+AU58+AZ58</f>
        <v>3</v>
      </c>
      <c r="M58" s="398"/>
      <c r="N58" s="403"/>
      <c r="O58" s="403"/>
      <c r="P58" s="397"/>
      <c r="Q58" s="401"/>
      <c r="R58" s="398"/>
      <c r="S58" s="403"/>
      <c r="T58" s="403"/>
      <c r="U58" s="397"/>
      <c r="V58" s="401"/>
      <c r="W58" s="398"/>
      <c r="X58" s="403"/>
      <c r="Y58" s="403"/>
      <c r="Z58" s="397"/>
      <c r="AA58" s="401"/>
      <c r="AB58" s="398"/>
      <c r="AC58" s="403"/>
      <c r="AD58" s="403"/>
      <c r="AE58" s="397"/>
      <c r="AF58" s="401"/>
      <c r="AG58" s="398"/>
      <c r="AH58" s="403"/>
      <c r="AI58" s="403"/>
      <c r="AJ58" s="397"/>
      <c r="AK58" s="401"/>
      <c r="AL58" s="398"/>
      <c r="AM58" s="403"/>
      <c r="AN58" s="403"/>
      <c r="AO58" s="397"/>
      <c r="AP58" s="401"/>
      <c r="AQ58" s="398"/>
      <c r="AR58" s="403"/>
      <c r="AS58" s="403"/>
      <c r="AT58" s="397"/>
      <c r="AU58" s="401"/>
      <c r="AV58" s="398">
        <v>2</v>
      </c>
      <c r="AW58" s="403">
        <v>1</v>
      </c>
      <c r="AX58" s="403"/>
      <c r="AY58" s="397"/>
      <c r="AZ58" s="399">
        <v>3</v>
      </c>
    </row>
    <row r="59" spans="1:52" ht="24.75" customHeight="1">
      <c r="B59" s="86"/>
      <c r="C59" s="500"/>
      <c r="D59" s="421"/>
      <c r="E59" s="483" t="s">
        <v>157</v>
      </c>
      <c r="F59" s="484"/>
      <c r="G59" s="417"/>
      <c r="H59" s="425"/>
      <c r="I59" s="425"/>
      <c r="J59" s="423"/>
      <c r="K59" s="419"/>
      <c r="L59" s="402"/>
      <c r="M59" s="398"/>
      <c r="N59" s="403"/>
      <c r="O59" s="403"/>
      <c r="P59" s="397"/>
      <c r="Q59" s="402"/>
      <c r="R59" s="398"/>
      <c r="S59" s="403"/>
      <c r="T59" s="403"/>
      <c r="U59" s="397"/>
      <c r="V59" s="402"/>
      <c r="W59" s="398"/>
      <c r="X59" s="403"/>
      <c r="Y59" s="403"/>
      <c r="Z59" s="397"/>
      <c r="AA59" s="402"/>
      <c r="AB59" s="398"/>
      <c r="AC59" s="403"/>
      <c r="AD59" s="403"/>
      <c r="AE59" s="397"/>
      <c r="AF59" s="402"/>
      <c r="AG59" s="398"/>
      <c r="AH59" s="403"/>
      <c r="AI59" s="403"/>
      <c r="AJ59" s="397"/>
      <c r="AK59" s="402"/>
      <c r="AL59" s="398"/>
      <c r="AM59" s="403"/>
      <c r="AN59" s="403"/>
      <c r="AO59" s="397"/>
      <c r="AP59" s="402"/>
      <c r="AQ59" s="398"/>
      <c r="AR59" s="403"/>
      <c r="AS59" s="403"/>
      <c r="AT59" s="397"/>
      <c r="AU59" s="402"/>
      <c r="AV59" s="398"/>
      <c r="AW59" s="403"/>
      <c r="AX59" s="403"/>
      <c r="AY59" s="397"/>
      <c r="AZ59" s="400"/>
    </row>
    <row r="60" spans="1:52" ht="24.95" customHeight="1">
      <c r="B60" s="86"/>
      <c r="C60" s="183">
        <v>20</v>
      </c>
      <c r="D60" s="481" t="s">
        <v>63</v>
      </c>
      <c r="E60" s="481"/>
      <c r="F60" s="481"/>
      <c r="G60" s="174">
        <f t="shared" ref="G60" si="106">8*(M60+R60+W60+AB60+AG60+AL60+AQ60+AV60)</f>
        <v>16</v>
      </c>
      <c r="H60" s="175">
        <f t="shared" ref="H60" si="107">8*(N60+S60+X60+AC60+AH60+AM60+AR60+AW60)</f>
        <v>8</v>
      </c>
      <c r="I60" s="175">
        <f t="shared" ref="I60" si="108">8*(O60+T60+Y60+AD60+AI60+AN60+AS60+AX60)</f>
        <v>0</v>
      </c>
      <c r="J60" s="176">
        <f t="shared" ref="J60" si="109">8*(P60+U60+Z60+AE60+AJ60+AO60+AT60+AY60)</f>
        <v>0</v>
      </c>
      <c r="K60" s="90">
        <f t="shared" ref="K60" si="110">SUM(G60:J60)</f>
        <v>24</v>
      </c>
      <c r="L60" s="283">
        <f t="shared" ref="L60" si="111">Q60+V60+AA60+AF60+AK60+AP60+AU60+AZ60</f>
        <v>2</v>
      </c>
      <c r="M60" s="180"/>
      <c r="N60" s="179"/>
      <c r="O60" s="179"/>
      <c r="P60" s="181"/>
      <c r="Q60" s="287"/>
      <c r="R60" s="180"/>
      <c r="S60" s="179"/>
      <c r="T60" s="179"/>
      <c r="U60" s="181"/>
      <c r="V60" s="287"/>
      <c r="W60" s="180"/>
      <c r="X60" s="179"/>
      <c r="Y60" s="179"/>
      <c r="Z60" s="181"/>
      <c r="AA60" s="287"/>
      <c r="AB60" s="180"/>
      <c r="AC60" s="179"/>
      <c r="AD60" s="179"/>
      <c r="AE60" s="181"/>
      <c r="AF60" s="287"/>
      <c r="AG60" s="180"/>
      <c r="AH60" s="179"/>
      <c r="AI60" s="179"/>
      <c r="AJ60" s="181"/>
      <c r="AK60" s="287"/>
      <c r="AL60" s="180"/>
      <c r="AM60" s="179"/>
      <c r="AN60" s="179"/>
      <c r="AO60" s="181"/>
      <c r="AP60" s="287"/>
      <c r="AQ60" s="278">
        <v>2</v>
      </c>
      <c r="AR60" s="184">
        <v>1</v>
      </c>
      <c r="AS60" s="179"/>
      <c r="AT60" s="181"/>
      <c r="AU60" s="287">
        <v>2</v>
      </c>
      <c r="AV60" s="180"/>
      <c r="AW60" s="179"/>
      <c r="AX60" s="179"/>
      <c r="AY60" s="181"/>
      <c r="AZ60" s="281"/>
    </row>
    <row r="61" spans="1:52" ht="30.75" customHeight="1">
      <c r="A61" s="21">
        <v>2</v>
      </c>
      <c r="C61" s="53" t="s">
        <v>28</v>
      </c>
      <c r="D61" s="341" t="s">
        <v>35</v>
      </c>
      <c r="E61" s="342"/>
      <c r="F61" s="342"/>
      <c r="G61" s="57">
        <f>8*(M61+R61+W61+AB61+AG61+AL61+AQ61+AV61)</f>
        <v>96</v>
      </c>
      <c r="H61" s="58">
        <f t="shared" ref="H61:J61" si="112">8*(N61+S61+X61+AC61+AH61+AM61+AR61+AW61)</f>
        <v>16</v>
      </c>
      <c r="I61" s="58">
        <f t="shared" si="112"/>
        <v>16</v>
      </c>
      <c r="J61" s="59">
        <f t="shared" si="112"/>
        <v>32</v>
      </c>
      <c r="K61" s="57">
        <f>SUM(G61:J61)</f>
        <v>160</v>
      </c>
      <c r="L61" s="280">
        <f>Q61+V61+AA61+AF61+AK61+AP61+AU61+AZ61</f>
        <v>33</v>
      </c>
      <c r="M61" s="57"/>
      <c r="N61" s="58"/>
      <c r="O61" s="58"/>
      <c r="P61" s="59"/>
      <c r="Q61" s="288"/>
      <c r="R61" s="57"/>
      <c r="S61" s="58"/>
      <c r="T61" s="58"/>
      <c r="U61" s="59"/>
      <c r="V61" s="288"/>
      <c r="W61" s="57"/>
      <c r="X61" s="58"/>
      <c r="Y61" s="58"/>
      <c r="Z61" s="59"/>
      <c r="AA61" s="288"/>
      <c r="AB61" s="57"/>
      <c r="AC61" s="58"/>
      <c r="AD61" s="58"/>
      <c r="AE61" s="59"/>
      <c r="AF61" s="288"/>
      <c r="AG61" s="57">
        <v>3</v>
      </c>
      <c r="AH61" s="58">
        <f>Specjalność!L22</f>
        <v>0</v>
      </c>
      <c r="AI61" s="58">
        <f>Specjalność!M22</f>
        <v>0</v>
      </c>
      <c r="AJ61" s="59"/>
      <c r="AK61" s="285">
        <v>9</v>
      </c>
      <c r="AL61" s="57">
        <v>6</v>
      </c>
      <c r="AM61" s="58">
        <v>2</v>
      </c>
      <c r="AN61" s="58">
        <v>1</v>
      </c>
      <c r="AO61" s="59">
        <v>2</v>
      </c>
      <c r="AP61" s="285">
        <v>15</v>
      </c>
      <c r="AQ61" s="222">
        <v>3</v>
      </c>
      <c r="AR61" s="58"/>
      <c r="AS61" s="58">
        <v>1</v>
      </c>
      <c r="AT61" s="59">
        <v>2</v>
      </c>
      <c r="AU61" s="285">
        <v>9</v>
      </c>
      <c r="AV61" s="57">
        <f>Specjalność!Z22</f>
        <v>0</v>
      </c>
      <c r="AW61" s="58">
        <f>Specjalność!AA22</f>
        <v>0</v>
      </c>
      <c r="AX61" s="58">
        <f>Specjalność!AB22</f>
        <v>0</v>
      </c>
      <c r="AY61" s="59">
        <f>Specjalność!AC22</f>
        <v>0</v>
      </c>
      <c r="AZ61" s="288">
        <f>Specjalność!AD22</f>
        <v>0</v>
      </c>
    </row>
    <row r="62" spans="1:52" s="355" customFormat="1" ht="26.25" customHeight="1">
      <c r="A62" s="354">
        <v>1</v>
      </c>
      <c r="B62" s="355" t="s">
        <v>27</v>
      </c>
      <c r="C62" s="332" t="s">
        <v>88</v>
      </c>
      <c r="D62" s="356" t="s">
        <v>182</v>
      </c>
      <c r="E62" s="357"/>
      <c r="G62" s="140">
        <f t="shared" ref="G62:G64" si="113">8*(M62+R62++W62+AB62+AG62+AL62+AQ62+AV62)</f>
        <v>0</v>
      </c>
      <c r="H62" s="141">
        <f t="shared" ref="H62:H64" si="114">8*(N62+S62++X62+AC62+AH62+AM62+AR62+AW62)</f>
        <v>0</v>
      </c>
      <c r="I62" s="141">
        <f t="shared" ref="I62:I64" si="115">8*(O62+T62++Y62+AD62+AI62+AN62+AS62+AX62)</f>
        <v>0</v>
      </c>
      <c r="J62" s="142">
        <f t="shared" ref="J62:J64" si="116">8*(P62+U62++Z62+AE62+AJ62+AO62+AT62+AY62)</f>
        <v>0</v>
      </c>
      <c r="K62" s="332">
        <f t="shared" ref="K62:K64" si="117">SUM(G62:J62)</f>
        <v>0</v>
      </c>
      <c r="L62" s="330">
        <f>Q62+V62+AA62+AF62+AK62+AP62+AU62+AZ62</f>
        <v>24</v>
      </c>
      <c r="M62" s="358"/>
      <c r="N62" s="359"/>
      <c r="O62" s="359"/>
      <c r="P62" s="360"/>
      <c r="Q62" s="330"/>
      <c r="R62" s="358"/>
      <c r="S62" s="359"/>
      <c r="T62" s="359"/>
      <c r="U62" s="360"/>
      <c r="V62" s="330">
        <v>8</v>
      </c>
      <c r="W62" s="358"/>
      <c r="X62" s="359"/>
      <c r="Y62" s="359"/>
      <c r="Z62" s="360"/>
      <c r="AA62" s="330"/>
      <c r="AB62" s="358"/>
      <c r="AC62" s="359"/>
      <c r="AD62" s="359"/>
      <c r="AE62" s="360"/>
      <c r="AF62" s="330">
        <v>8</v>
      </c>
      <c r="AG62" s="358"/>
      <c r="AH62" s="359"/>
      <c r="AI62" s="359"/>
      <c r="AJ62" s="360"/>
      <c r="AK62" s="330"/>
      <c r="AL62" s="358"/>
      <c r="AM62" s="359"/>
      <c r="AN62" s="359"/>
      <c r="AO62" s="360"/>
      <c r="AP62" s="330">
        <v>8</v>
      </c>
      <c r="AQ62" s="358"/>
      <c r="AR62" s="359"/>
      <c r="AS62" s="359"/>
      <c r="AT62" s="360"/>
      <c r="AU62" s="330"/>
      <c r="AV62" s="358"/>
      <c r="AW62" s="359"/>
      <c r="AX62" s="359"/>
      <c r="AY62" s="360"/>
      <c r="AZ62" s="330"/>
    </row>
    <row r="63" spans="1:52" s="296" customFormat="1" ht="26.25" customHeight="1" thickBot="1">
      <c r="A63" s="361"/>
      <c r="C63" s="335" t="s">
        <v>185</v>
      </c>
      <c r="D63" s="362" t="s">
        <v>191</v>
      </c>
      <c r="E63" s="333"/>
      <c r="F63" s="363"/>
      <c r="G63" s="364">
        <f t="shared" ref="G63" si="118">8*(M63+R63++W63+AB63+AG63+AL63+AQ63+AV63)</f>
        <v>0</v>
      </c>
      <c r="H63" s="365">
        <f t="shared" ref="H63" si="119">8*(N63+S63++X63+AC63+AH63+AM63+AR63+AW63)</f>
        <v>0</v>
      </c>
      <c r="I63" s="365">
        <f t="shared" ref="I63" si="120">8*(O63+T63++Y63+AD63+AI63+AN63+AS63+AX63)</f>
        <v>0</v>
      </c>
      <c r="J63" s="366">
        <f t="shared" ref="J63" si="121">8*(P63+U63++Z63+AE63+AJ63+AO63+AT63+AY63)</f>
        <v>8</v>
      </c>
      <c r="K63" s="335">
        <f t="shared" ref="K63" si="122">SUM(G63:J63)</f>
        <v>8</v>
      </c>
      <c r="L63" s="280">
        <f>Q63+V63+AA63+AF63+AK63+AP63+AU63+AZ63</f>
        <v>6</v>
      </c>
      <c r="M63" s="367"/>
      <c r="N63" s="368"/>
      <c r="O63" s="368"/>
      <c r="P63" s="369"/>
      <c r="Q63" s="280"/>
      <c r="R63" s="367"/>
      <c r="S63" s="368"/>
      <c r="T63" s="368"/>
      <c r="U63" s="369"/>
      <c r="V63" s="280"/>
      <c r="W63" s="367"/>
      <c r="X63" s="368"/>
      <c r="Y63" s="368"/>
      <c r="Z63" s="369"/>
      <c r="AA63" s="280"/>
      <c r="AB63" s="367"/>
      <c r="AC63" s="368"/>
      <c r="AD63" s="368"/>
      <c r="AE63" s="369"/>
      <c r="AF63" s="280"/>
      <c r="AG63" s="367"/>
      <c r="AH63" s="368"/>
      <c r="AI63" s="368"/>
      <c r="AJ63" s="369"/>
      <c r="AK63" s="280"/>
      <c r="AL63" s="367"/>
      <c r="AM63" s="368"/>
      <c r="AN63" s="368"/>
      <c r="AO63" s="369"/>
      <c r="AP63" s="280"/>
      <c r="AQ63" s="367"/>
      <c r="AR63" s="368"/>
      <c r="AS63" s="369"/>
      <c r="AT63" s="369">
        <v>1</v>
      </c>
      <c r="AU63" s="280">
        <v>6</v>
      </c>
      <c r="AV63" s="367"/>
      <c r="AW63" s="368"/>
      <c r="AX63" s="369"/>
      <c r="AY63" s="394"/>
      <c r="AZ63" s="280"/>
    </row>
    <row r="64" spans="1:52" ht="24.95" customHeight="1" thickBot="1">
      <c r="A64" s="21">
        <v>1</v>
      </c>
      <c r="C64" s="60" t="s">
        <v>89</v>
      </c>
      <c r="D64" s="345" t="s">
        <v>32</v>
      </c>
      <c r="E64" s="82"/>
      <c r="F64" s="82"/>
      <c r="G64" s="346">
        <f t="shared" si="113"/>
        <v>0</v>
      </c>
      <c r="H64" s="347">
        <f t="shared" si="114"/>
        <v>0</v>
      </c>
      <c r="I64" s="347">
        <f t="shared" si="115"/>
        <v>0</v>
      </c>
      <c r="J64" s="348">
        <f t="shared" si="116"/>
        <v>32</v>
      </c>
      <c r="K64" s="60">
        <f t="shared" si="117"/>
        <v>32</v>
      </c>
      <c r="L64" s="334">
        <f>Q64+V64+AA64+AF64+AK64+AP64+AU64+AZ64</f>
        <v>15</v>
      </c>
      <c r="M64" s="349"/>
      <c r="N64" s="350"/>
      <c r="O64" s="350"/>
      <c r="P64" s="351"/>
      <c r="Q64" s="334"/>
      <c r="R64" s="349"/>
      <c r="S64" s="350"/>
      <c r="T64" s="350"/>
      <c r="U64" s="351"/>
      <c r="V64" s="334"/>
      <c r="W64" s="349"/>
      <c r="X64" s="350"/>
      <c r="Y64" s="350"/>
      <c r="Z64" s="351"/>
      <c r="AA64" s="334"/>
      <c r="AB64" s="349"/>
      <c r="AC64" s="350"/>
      <c r="AD64" s="350"/>
      <c r="AE64" s="351"/>
      <c r="AF64" s="334"/>
      <c r="AG64" s="349"/>
      <c r="AH64" s="350"/>
      <c r="AI64" s="350"/>
      <c r="AJ64" s="351"/>
      <c r="AK64" s="334"/>
      <c r="AL64" s="349"/>
      <c r="AM64" s="350"/>
      <c r="AN64" s="350"/>
      <c r="AO64" s="351">
        <v>1</v>
      </c>
      <c r="AP64" s="334">
        <v>1</v>
      </c>
      <c r="AQ64" s="349"/>
      <c r="AR64" s="350"/>
      <c r="AS64" s="351"/>
      <c r="AT64" s="352">
        <v>1</v>
      </c>
      <c r="AU64" s="353">
        <v>1</v>
      </c>
      <c r="AV64" s="349"/>
      <c r="AW64" s="350"/>
      <c r="AX64" s="351"/>
      <c r="AY64" s="396">
        <v>2</v>
      </c>
      <c r="AZ64" s="353">
        <v>13</v>
      </c>
    </row>
    <row r="65" spans="1:53" ht="24.95" customHeight="1">
      <c r="A65" s="21">
        <v>2</v>
      </c>
      <c r="C65" s="433" t="s">
        <v>46</v>
      </c>
      <c r="D65" s="434"/>
      <c r="E65" s="434"/>
      <c r="F65" s="435"/>
      <c r="G65" s="61">
        <f>G7+G16+G30+G61+SUM(G62:G64)</f>
        <v>704</v>
      </c>
      <c r="H65" s="62">
        <f>H7+H16+H30+H61+SUM(H62:H64)</f>
        <v>280</v>
      </c>
      <c r="I65" s="62">
        <f>I7+I16+I30+I61+SUM(I62:I64)</f>
        <v>304</v>
      </c>
      <c r="J65" s="62">
        <f>J7+J16+J30+J61+J64</f>
        <v>144</v>
      </c>
      <c r="K65" s="468">
        <f>K61+K30+K16+K7+K64</f>
        <v>1432</v>
      </c>
      <c r="L65" s="458">
        <f t="shared" ref="L65:AZ65" si="123">L7+L16+L30+L61+SUM(L62:L64)</f>
        <v>240</v>
      </c>
      <c r="M65" s="63">
        <f t="shared" si="123"/>
        <v>17</v>
      </c>
      <c r="N65" s="64">
        <f t="shared" si="123"/>
        <v>8</v>
      </c>
      <c r="O65" s="64">
        <f t="shared" si="123"/>
        <v>0</v>
      </c>
      <c r="P65" s="65">
        <f t="shared" si="123"/>
        <v>2</v>
      </c>
      <c r="Q65" s="463">
        <f t="shared" si="123"/>
        <v>28</v>
      </c>
      <c r="R65" s="63">
        <f t="shared" si="123"/>
        <v>12</v>
      </c>
      <c r="S65" s="64">
        <f t="shared" si="123"/>
        <v>6</v>
      </c>
      <c r="T65" s="64">
        <f t="shared" si="123"/>
        <v>8</v>
      </c>
      <c r="U65" s="65">
        <f t="shared" si="123"/>
        <v>1</v>
      </c>
      <c r="V65" s="458">
        <f t="shared" si="123"/>
        <v>36</v>
      </c>
      <c r="W65" s="63">
        <f t="shared" si="123"/>
        <v>12</v>
      </c>
      <c r="X65" s="64">
        <f t="shared" si="123"/>
        <v>6</v>
      </c>
      <c r="Y65" s="64">
        <f t="shared" si="123"/>
        <v>8</v>
      </c>
      <c r="Z65" s="65">
        <f t="shared" si="123"/>
        <v>0</v>
      </c>
      <c r="AA65" s="458">
        <f t="shared" si="123"/>
        <v>26</v>
      </c>
      <c r="AB65" s="63">
        <f t="shared" si="123"/>
        <v>12</v>
      </c>
      <c r="AC65" s="64">
        <f t="shared" si="123"/>
        <v>4</v>
      </c>
      <c r="AD65" s="64">
        <f t="shared" si="123"/>
        <v>10</v>
      </c>
      <c r="AE65" s="65">
        <f t="shared" si="123"/>
        <v>2</v>
      </c>
      <c r="AF65" s="458">
        <f t="shared" si="123"/>
        <v>36</v>
      </c>
      <c r="AG65" s="63">
        <f t="shared" si="123"/>
        <v>10</v>
      </c>
      <c r="AH65" s="64">
        <f t="shared" si="123"/>
        <v>2</v>
      </c>
      <c r="AI65" s="64">
        <f t="shared" si="123"/>
        <v>8</v>
      </c>
      <c r="AJ65" s="65">
        <f t="shared" si="123"/>
        <v>2</v>
      </c>
      <c r="AK65" s="458">
        <f t="shared" si="123"/>
        <v>30</v>
      </c>
      <c r="AL65" s="63">
        <f t="shared" si="123"/>
        <v>10</v>
      </c>
      <c r="AM65" s="64">
        <f t="shared" si="123"/>
        <v>5</v>
      </c>
      <c r="AN65" s="64">
        <f t="shared" si="123"/>
        <v>3</v>
      </c>
      <c r="AO65" s="65">
        <f t="shared" si="123"/>
        <v>4</v>
      </c>
      <c r="AP65" s="458">
        <f t="shared" si="123"/>
        <v>37</v>
      </c>
      <c r="AQ65" s="63">
        <f t="shared" si="123"/>
        <v>10</v>
      </c>
      <c r="AR65" s="64">
        <f t="shared" si="123"/>
        <v>3</v>
      </c>
      <c r="AS65" s="64">
        <f t="shared" si="123"/>
        <v>1</v>
      </c>
      <c r="AT65" s="65">
        <f t="shared" si="123"/>
        <v>7</v>
      </c>
      <c r="AU65" s="458">
        <f t="shared" si="123"/>
        <v>27</v>
      </c>
      <c r="AV65" s="63">
        <f t="shared" si="123"/>
        <v>4</v>
      </c>
      <c r="AW65" s="64">
        <f t="shared" si="123"/>
        <v>1</v>
      </c>
      <c r="AX65" s="64">
        <f t="shared" si="123"/>
        <v>0</v>
      </c>
      <c r="AY65" s="395">
        <f t="shared" si="123"/>
        <v>2</v>
      </c>
      <c r="AZ65" s="458">
        <f t="shared" si="123"/>
        <v>20</v>
      </c>
    </row>
    <row r="66" spans="1:53" ht="24.95" customHeight="1">
      <c r="C66" s="436"/>
      <c r="D66" s="437"/>
      <c r="E66" s="437"/>
      <c r="F66" s="438"/>
      <c r="G66" s="442" t="str">
        <f>CONCATENATE(SUM(M66:AY66)," godz. 8""zjazdów")</f>
        <v>180 godz. 8"zjazdów</v>
      </c>
      <c r="H66" s="442"/>
      <c r="I66" s="442"/>
      <c r="J66" s="442"/>
      <c r="K66" s="469"/>
      <c r="L66" s="459"/>
      <c r="M66" s="452">
        <f>SUM(M65:P65)</f>
        <v>27</v>
      </c>
      <c r="N66" s="453"/>
      <c r="O66" s="453"/>
      <c r="P66" s="454"/>
      <c r="Q66" s="464"/>
      <c r="R66" s="460">
        <f>SUM(R65:U65)</f>
        <v>27</v>
      </c>
      <c r="S66" s="461"/>
      <c r="T66" s="461"/>
      <c r="U66" s="462"/>
      <c r="V66" s="459"/>
      <c r="W66" s="460">
        <f>SUM(W65:Z65)</f>
        <v>26</v>
      </c>
      <c r="X66" s="461"/>
      <c r="Y66" s="461"/>
      <c r="Z66" s="462"/>
      <c r="AA66" s="459"/>
      <c r="AB66" s="460">
        <f>SUM(AB65:AE65)</f>
        <v>28</v>
      </c>
      <c r="AC66" s="461"/>
      <c r="AD66" s="461"/>
      <c r="AE66" s="462"/>
      <c r="AF66" s="459"/>
      <c r="AG66" s="460">
        <f>SUM(AG65:AJ65)</f>
        <v>22</v>
      </c>
      <c r="AH66" s="461"/>
      <c r="AI66" s="461"/>
      <c r="AJ66" s="462"/>
      <c r="AK66" s="459"/>
      <c r="AL66" s="460">
        <f>SUM(AL65:AO65)</f>
        <v>22</v>
      </c>
      <c r="AM66" s="461"/>
      <c r="AN66" s="461"/>
      <c r="AO66" s="462"/>
      <c r="AP66" s="459"/>
      <c r="AQ66" s="460">
        <f>SUM(AQ65:AT65)</f>
        <v>21</v>
      </c>
      <c r="AR66" s="461"/>
      <c r="AS66" s="461"/>
      <c r="AT66" s="462"/>
      <c r="AU66" s="459"/>
      <c r="AV66" s="460">
        <f>SUM(AV65:AY65)</f>
        <v>7</v>
      </c>
      <c r="AW66" s="461"/>
      <c r="AX66" s="461"/>
      <c r="AY66" s="462"/>
      <c r="AZ66" s="459"/>
    </row>
    <row r="67" spans="1:53" ht="24.95" customHeight="1">
      <c r="C67" s="439" t="s">
        <v>20</v>
      </c>
      <c r="D67" s="440"/>
      <c r="E67" s="440"/>
      <c r="F67" s="441"/>
      <c r="G67" s="108">
        <v>21</v>
      </c>
      <c r="H67" s="41"/>
      <c r="I67" s="41"/>
      <c r="J67" s="41"/>
      <c r="K67" s="41"/>
      <c r="L67" s="41"/>
      <c r="M67" s="107">
        <v>3</v>
      </c>
      <c r="N67" s="104"/>
      <c r="O67" s="104"/>
      <c r="P67" s="104"/>
      <c r="Q67" s="104"/>
      <c r="R67" s="107">
        <v>3</v>
      </c>
      <c r="S67" s="104"/>
      <c r="T67" s="104"/>
      <c r="U67" s="104"/>
      <c r="V67" s="104"/>
      <c r="W67" s="107">
        <v>3</v>
      </c>
      <c r="X67" s="104"/>
      <c r="Y67" s="104"/>
      <c r="Z67" s="104"/>
      <c r="AA67" s="104"/>
      <c r="AB67" s="107">
        <v>3</v>
      </c>
      <c r="AC67" s="104"/>
      <c r="AD67" s="104"/>
      <c r="AE67" s="104"/>
      <c r="AF67" s="104"/>
      <c r="AG67" s="107">
        <v>3</v>
      </c>
      <c r="AH67" s="104"/>
      <c r="AI67" s="104"/>
      <c r="AJ67" s="104"/>
      <c r="AK67" s="104"/>
      <c r="AL67" s="107">
        <v>3</v>
      </c>
      <c r="AM67" s="104"/>
      <c r="AN67" s="104"/>
      <c r="AO67" s="104"/>
      <c r="AP67" s="104"/>
      <c r="AQ67" s="107">
        <v>3</v>
      </c>
      <c r="AR67" s="104"/>
      <c r="AS67" s="104"/>
      <c r="AT67" s="104"/>
      <c r="AU67" s="104"/>
      <c r="AV67" s="107">
        <v>1</v>
      </c>
      <c r="AW67" s="41"/>
      <c r="AX67" s="41"/>
      <c r="AY67" s="41"/>
      <c r="AZ67" s="41"/>
    </row>
    <row r="68" spans="1:53" ht="20.100000000000001" customHeight="1">
      <c r="C68" s="41"/>
      <c r="D68" s="41"/>
      <c r="E68" s="41"/>
      <c r="F68" s="41"/>
      <c r="G68" s="66">
        <f>G65/K65*100</f>
        <v>49.162011173184354</v>
      </c>
      <c r="H68" s="66">
        <f>H65/K65*100</f>
        <v>19.553072625698324</v>
      </c>
      <c r="I68" s="67">
        <f>I65/K65*100</f>
        <v>21.229050279329609</v>
      </c>
      <c r="J68" s="67">
        <f>J65/K65*100</f>
        <v>10.05586592178771</v>
      </c>
      <c r="K68" s="68">
        <f>SUM(G68:J68)</f>
        <v>100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53" ht="37.5" customHeight="1">
      <c r="D69" s="344" t="s">
        <v>190</v>
      </c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88" t="s">
        <v>187</v>
      </c>
      <c r="AL69" s="389"/>
      <c r="AM69" s="389"/>
      <c r="AN69" s="389"/>
      <c r="AO69" s="389"/>
      <c r="AP69" s="389"/>
      <c r="AQ69" s="389"/>
      <c r="AR69" s="389"/>
      <c r="AS69" s="389"/>
      <c r="AT69" s="389"/>
      <c r="AU69" s="390"/>
    </row>
    <row r="70" spans="1:53" ht="18.75" thickBot="1">
      <c r="C70" s="41" t="s">
        <v>29</v>
      </c>
      <c r="D70" s="69"/>
      <c r="E70" s="69"/>
      <c r="F70" s="69"/>
      <c r="G70" s="69"/>
      <c r="H70" s="69"/>
      <c r="I70" s="69"/>
      <c r="J70" s="69"/>
      <c r="K70" s="69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86">
        <v>2</v>
      </c>
      <c r="AL70" s="41" t="s">
        <v>37</v>
      </c>
      <c r="AN70" s="41"/>
      <c r="AO70" s="41"/>
      <c r="AP70" s="41"/>
      <c r="AQ70" s="41"/>
      <c r="AR70" s="41"/>
      <c r="AS70" s="41"/>
      <c r="AT70" s="41"/>
      <c r="AU70" s="41"/>
    </row>
    <row r="71" spans="1:53" ht="18.75" thickBot="1">
      <c r="C71" s="41" t="s">
        <v>30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195">
        <v>2</v>
      </c>
      <c r="AL71" s="194">
        <v>1</v>
      </c>
      <c r="AM71" s="41"/>
      <c r="AN71" s="41"/>
      <c r="AO71" s="41"/>
      <c r="AP71" s="41"/>
      <c r="AQ71" s="41"/>
      <c r="AR71" s="41"/>
      <c r="AS71" s="41"/>
      <c r="AT71" s="41"/>
      <c r="AU71" s="41"/>
      <c r="BA71" s="387"/>
    </row>
    <row r="72" spans="1:53" ht="21" thickTop="1">
      <c r="C72" s="41" t="s">
        <v>31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R72" s="91"/>
    </row>
    <row r="73" spans="1:53" ht="20.25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R73" s="91"/>
    </row>
    <row r="74" spans="1:53" ht="18">
      <c r="C74" s="41"/>
      <c r="D74" s="83"/>
      <c r="E74" s="83"/>
      <c r="F74" s="83"/>
      <c r="G74" s="81"/>
      <c r="H74" s="81"/>
      <c r="I74" s="81"/>
      <c r="J74" s="81"/>
      <c r="K74" s="81"/>
      <c r="L74" s="81"/>
      <c r="M74" s="81"/>
      <c r="N74" s="81"/>
      <c r="O74" s="427"/>
      <c r="P74" s="427"/>
      <c r="Q74" s="427"/>
      <c r="R74" s="42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</row>
    <row r="75" spans="1:53" ht="18">
      <c r="C75" s="41"/>
      <c r="D75" s="84"/>
      <c r="E75" s="84"/>
      <c r="F75" s="84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</row>
  </sheetData>
  <customSheetViews>
    <customSheetView guid="{6B99072D-06CA-45F2-AB39-36A02907F114}" scale="50" showPageBreaks="1" showGridLines="0" zeroValues="0" fitToPage="1" printArea="1" hiddenColumns="1" topLeftCell="B1">
      <pane xSplit="12" ySplit="6" topLeftCell="N7" activePane="bottomRight" state="frozen"/>
      <selection pane="bottomRight" activeCell="N18" sqref="N18"/>
      <pageMargins left="0.19685039370078741" right="0.19685039370078741" top="0.15748031496062992" bottom="0.23622047244094491" header="0.19685039370078741" footer="0.15748031496062992"/>
      <printOptions horizontalCentered="1" verticalCentered="1"/>
      <pageSetup paperSize="9" scale="32" orientation="landscape" horizontalDpi="300" verticalDpi="300" r:id="rId1"/>
      <headerFooter alignWithMargins="0"/>
    </customSheetView>
    <customSheetView guid="{0CB504F8-1912-44EF-9680-C10E80AD96BC}" scale="50" showGridLines="0" zeroValues="0" fitToPage="1" hiddenColumns="1" topLeftCell="B1">
      <pane xSplit="12" ySplit="6" topLeftCell="N7" activePane="bottomRight" state="frozen"/>
      <selection pane="bottomRight" activeCell="F86" sqref="F86"/>
      <pageMargins left="0.19685039370078741" right="0.19685039370078741" top="0.15748031496062992" bottom="0.23622047244094491" header="0.19685039370078741" footer="0.15748031496062992"/>
      <printOptions horizontalCentered="1" verticalCentered="1"/>
      <pageSetup paperSize="9" scale="33" orientation="landscape" horizontalDpi="300" verticalDpi="300" r:id="rId2"/>
      <headerFooter alignWithMargins="0"/>
    </customSheetView>
    <customSheetView guid="{239E246F-8917-4B7B-8E0A-19F175DE7D9A}" scale="50" showGridLines="0" zeroValues="0" fitToPage="1" hiddenColumns="1">
      <pane xSplit="12" ySplit="6" topLeftCell="AA62" activePane="bottomRight" state="frozen"/>
      <selection pane="bottomRight" activeCell="AX48" sqref="AX48:AX49"/>
      <pageMargins left="0.19685039370078741" right="0.19685039370078741" top="0.15748031496062992" bottom="0.23622047244094491" header="0.19685039370078741" footer="0.15748031496062992"/>
      <printOptions horizontalCentered="1" verticalCentered="1"/>
      <pageSetup paperSize="9" scale="34" orientation="landscape" horizontalDpi="300" verticalDpi="300" r:id="rId3"/>
      <headerFooter alignWithMargins="0"/>
    </customSheetView>
    <customSheetView guid="{1A83F9A0-CB09-4569-89A4-805D1EFA0A6D}" scale="50" showGridLines="0" zeroValues="0" fitToPage="1" hiddenColumns="1">
      <pane xSplit="12" ySplit="6" topLeftCell="AA62" activePane="bottomRight" state="frozen"/>
      <selection pane="bottomRight" activeCell="AX48" sqref="AX48:AX49"/>
      <pageMargins left="0.19685039370078741" right="0.19685039370078741" top="0.15748031496062992" bottom="0.23622047244094491" header="0.19685039370078741" footer="0.15748031496062992"/>
      <printOptions horizontalCentered="1" verticalCentered="1"/>
      <pageSetup paperSize="9" scale="34" orientation="landscape" horizontalDpi="300" verticalDpi="300" r:id="rId4"/>
      <headerFooter alignWithMargins="0"/>
    </customSheetView>
    <customSheetView guid="{42644E2A-28AE-4EC2-B515-5FE83F7FB241}" scale="50" showGridLines="0" zeroValues="0" fitToPage="1" hiddenColumns="1">
      <pane xSplit="12" ySplit="6" topLeftCell="AA62" activePane="bottomRight" state="frozen"/>
      <selection pane="bottomRight" activeCell="AX48" sqref="AX48:AX49"/>
      <pageMargins left="0.19685039370078741" right="0.19685039370078741" top="0.15748031496062992" bottom="0.23622047244094491" header="0.19685039370078741" footer="0.15748031496062992"/>
      <printOptions horizontalCentered="1" verticalCentered="1"/>
      <pageSetup paperSize="9" scale="34" orientation="landscape" horizontalDpi="300" verticalDpi="300" r:id="rId5"/>
      <headerFooter alignWithMargins="0"/>
    </customSheetView>
    <customSheetView guid="{626A0908-4B9A-4C44-9265-EBA9804284D3}" scale="50" showGridLines="0" zeroValues="0" fitToPage="1" hiddenColumns="1">
      <pane xSplit="12" ySplit="6" topLeftCell="AA62" activePane="bottomRight" state="frozen"/>
      <selection pane="bottomRight" activeCell="AX48" sqref="AX48:AX49"/>
      <pageMargins left="0.19685039370078741" right="0.19685039370078741" top="0.15748031496062992" bottom="0.23622047244094491" header="0.19685039370078741" footer="0.15748031496062992"/>
      <printOptions horizontalCentered="1" verticalCentered="1"/>
      <pageSetup paperSize="9" scale="34" orientation="landscape" horizontalDpi="300" verticalDpi="300" r:id="rId6"/>
      <headerFooter alignWithMargins="0"/>
    </customSheetView>
    <customSheetView guid="{754E505B-179A-4D75-85CA-0ADF977B7FD6}" scale="50" showPageBreaks="1" showGridLines="0" zeroValues="0" fitToPage="1" printArea="1" hiddenColumns="1" topLeftCell="B1">
      <pane xSplit="12" ySplit="6" topLeftCell="N42" activePane="bottomRight" state="frozen"/>
      <selection pane="bottomRight" activeCell="AZ71" sqref="AZ71"/>
      <pageMargins left="0.19685039370078741" right="0.19685039370078741" top="0.15748031496062992" bottom="0.23622047244094491" header="0.19685039370078741" footer="0.15748031496062992"/>
      <printOptions horizontalCentered="1" verticalCentered="1"/>
      <pageSetup paperSize="9" scale="33" orientation="landscape" horizontalDpi="300" verticalDpi="300" r:id="rId7"/>
      <headerFooter alignWithMargins="0"/>
    </customSheetView>
  </customSheetViews>
  <mergeCells count="516">
    <mergeCell ref="D19:F19"/>
    <mergeCell ref="E37:F37"/>
    <mergeCell ref="D33:F33"/>
    <mergeCell ref="D18:F18"/>
    <mergeCell ref="AW27:AW29"/>
    <mergeCell ref="AX27:AX29"/>
    <mergeCell ref="AY27:AY29"/>
    <mergeCell ref="AZ27:AZ29"/>
    <mergeCell ref="E29:F29"/>
    <mergeCell ref="AN27:AN29"/>
    <mergeCell ref="AO27:AO29"/>
    <mergeCell ref="AP27:AP29"/>
    <mergeCell ref="AQ27:AQ29"/>
    <mergeCell ref="AR27:AR29"/>
    <mergeCell ref="AS27:AS29"/>
    <mergeCell ref="AT27:AT29"/>
    <mergeCell ref="AU27:AU29"/>
    <mergeCell ref="AV27:AV29"/>
    <mergeCell ref="AE27:AE29"/>
    <mergeCell ref="AF27:AF29"/>
    <mergeCell ref="AG27:AG29"/>
    <mergeCell ref="AH27:AH29"/>
    <mergeCell ref="AI27:AI29"/>
    <mergeCell ref="AJ27:AJ29"/>
    <mergeCell ref="AK27:AK29"/>
    <mergeCell ref="AL27:AL29"/>
    <mergeCell ref="AM27:AM29"/>
    <mergeCell ref="V27:V29"/>
    <mergeCell ref="AC27:AC29"/>
    <mergeCell ref="AD27:AD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C27:C29"/>
    <mergeCell ref="D27:D29"/>
    <mergeCell ref="E27:F27"/>
    <mergeCell ref="G27:G29"/>
    <mergeCell ref="H27:H29"/>
    <mergeCell ref="I27:I29"/>
    <mergeCell ref="J27:J29"/>
    <mergeCell ref="K27:K29"/>
    <mergeCell ref="L27:L29"/>
    <mergeCell ref="E28:F28"/>
    <mergeCell ref="D60:F60"/>
    <mergeCell ref="D52:F52"/>
    <mergeCell ref="D45:F45"/>
    <mergeCell ref="D53:F53"/>
    <mergeCell ref="AD58:AD59"/>
    <mergeCell ref="AC58:AC59"/>
    <mergeCell ref="AB58:AB59"/>
    <mergeCell ref="R58:R59"/>
    <mergeCell ref="Q58:Q59"/>
    <mergeCell ref="P58:P59"/>
    <mergeCell ref="O58:O59"/>
    <mergeCell ref="N58:N59"/>
    <mergeCell ref="M58:M59"/>
    <mergeCell ref="P50:P51"/>
    <mergeCell ref="O50:O51"/>
    <mergeCell ref="AC50:AC51"/>
    <mergeCell ref="AB50:AB51"/>
    <mergeCell ref="AA50:AA51"/>
    <mergeCell ref="R48:R49"/>
    <mergeCell ref="Q48:Q49"/>
    <mergeCell ref="U50:U51"/>
    <mergeCell ref="T50:T51"/>
    <mergeCell ref="S50:S51"/>
    <mergeCell ref="T48:T49"/>
    <mergeCell ref="AZ58:AZ59"/>
    <mergeCell ref="AY58:AY59"/>
    <mergeCell ref="AX58:AX59"/>
    <mergeCell ref="AW58:AW59"/>
    <mergeCell ref="AV58:AV59"/>
    <mergeCell ref="AU58:AU59"/>
    <mergeCell ref="AT58:AT59"/>
    <mergeCell ref="AS58:AS59"/>
    <mergeCell ref="AR58:AR59"/>
    <mergeCell ref="AE58:AE59"/>
    <mergeCell ref="AK50:AK51"/>
    <mergeCell ref="AJ50:AJ51"/>
    <mergeCell ref="AI50:AI51"/>
    <mergeCell ref="AH50:AH51"/>
    <mergeCell ref="AG50:AG51"/>
    <mergeCell ref="AQ58:AQ59"/>
    <mergeCell ref="AP58:AP59"/>
    <mergeCell ref="AO58:AO59"/>
    <mergeCell ref="AN58:AN59"/>
    <mergeCell ref="AM58:AM59"/>
    <mergeCell ref="AL58:AL59"/>
    <mergeCell ref="AK58:AK59"/>
    <mergeCell ref="AJ58:AJ59"/>
    <mergeCell ref="AI58:AI59"/>
    <mergeCell ref="AQ50:AQ51"/>
    <mergeCell ref="AP50:AP51"/>
    <mergeCell ref="AO50:AO51"/>
    <mergeCell ref="AN50:AN51"/>
    <mergeCell ref="AM50:AM51"/>
    <mergeCell ref="AL50:AL51"/>
    <mergeCell ref="AE56:AE57"/>
    <mergeCell ref="AP56:AP57"/>
    <mergeCell ref="AE50:AE51"/>
    <mergeCell ref="AX50:AX51"/>
    <mergeCell ref="AW50:AW51"/>
    <mergeCell ref="AV50:AV51"/>
    <mergeCell ref="AU50:AU51"/>
    <mergeCell ref="AT50:AT51"/>
    <mergeCell ref="AS50:AS51"/>
    <mergeCell ref="AR50:AR51"/>
    <mergeCell ref="AQ48:AQ49"/>
    <mergeCell ref="AF58:AF59"/>
    <mergeCell ref="AP48:AP49"/>
    <mergeCell ref="AO48:AO49"/>
    <mergeCell ref="AN48:AN49"/>
    <mergeCell ref="AM48:AM49"/>
    <mergeCell ref="AL48:AL49"/>
    <mergeCell ref="AK48:AK49"/>
    <mergeCell ref="AJ48:AJ49"/>
    <mergeCell ref="AI48:AI49"/>
    <mergeCell ref="AG48:AG49"/>
    <mergeCell ref="AO54:AO55"/>
    <mergeCell ref="AK54:AK55"/>
    <mergeCell ref="AL54:AL55"/>
    <mergeCell ref="AM54:AM55"/>
    <mergeCell ref="AN54:AN55"/>
    <mergeCell ref="AX56:AX57"/>
    <mergeCell ref="AZ48:AZ49"/>
    <mergeCell ref="AY48:AY49"/>
    <mergeCell ref="AX48:AX49"/>
    <mergeCell ref="AW48:AW49"/>
    <mergeCell ref="AV48:AV49"/>
    <mergeCell ref="AU48:AU49"/>
    <mergeCell ref="AT48:AT49"/>
    <mergeCell ref="AS48:AS49"/>
    <mergeCell ref="AR48:AR49"/>
    <mergeCell ref="V48:V49"/>
    <mergeCell ref="AA48:AA49"/>
    <mergeCell ref="Z48:Z49"/>
    <mergeCell ref="Y48:Y49"/>
    <mergeCell ref="X48:X49"/>
    <mergeCell ref="W48:W49"/>
    <mergeCell ref="S48:S49"/>
    <mergeCell ref="AB48:AB49"/>
    <mergeCell ref="U48:U49"/>
    <mergeCell ref="V50:V51"/>
    <mergeCell ref="R50:R51"/>
    <mergeCell ref="Q50:Q51"/>
    <mergeCell ref="Y50:Y51"/>
    <mergeCell ref="D58:D59"/>
    <mergeCell ref="C58:C59"/>
    <mergeCell ref="L58:L59"/>
    <mergeCell ref="K58:K59"/>
    <mergeCell ref="J58:J59"/>
    <mergeCell ref="I58:I59"/>
    <mergeCell ref="H58:H59"/>
    <mergeCell ref="G58:G59"/>
    <mergeCell ref="C50:C51"/>
    <mergeCell ref="L56:L57"/>
    <mergeCell ref="C54:C55"/>
    <mergeCell ref="D54:D55"/>
    <mergeCell ref="E54:F54"/>
    <mergeCell ref="G54:G55"/>
    <mergeCell ref="H54:H55"/>
    <mergeCell ref="I54:I55"/>
    <mergeCell ref="J54:J55"/>
    <mergeCell ref="K54:K55"/>
    <mergeCell ref="C56:C57"/>
    <mergeCell ref="D56:D57"/>
    <mergeCell ref="E56:F56"/>
    <mergeCell ref="G56:G57"/>
    <mergeCell ref="H56:H57"/>
    <mergeCell ref="I56:I57"/>
    <mergeCell ref="J46:J47"/>
    <mergeCell ref="I46:I47"/>
    <mergeCell ref="H46:H47"/>
    <mergeCell ref="K50:K51"/>
    <mergeCell ref="J50:J51"/>
    <mergeCell ref="I50:I51"/>
    <mergeCell ref="H50:H51"/>
    <mergeCell ref="G50:G51"/>
    <mergeCell ref="E57:F57"/>
    <mergeCell ref="J56:J57"/>
    <mergeCell ref="K56:K57"/>
    <mergeCell ref="E55:F55"/>
    <mergeCell ref="L50:L51"/>
    <mergeCell ref="C46:C47"/>
    <mergeCell ref="C48:C49"/>
    <mergeCell ref="D50:D51"/>
    <mergeCell ref="E50:F50"/>
    <mergeCell ref="AZ65:AZ66"/>
    <mergeCell ref="AV66:AY66"/>
    <mergeCell ref="AV5:AZ5"/>
    <mergeCell ref="T58:T59"/>
    <mergeCell ref="S58:S59"/>
    <mergeCell ref="AA8:AA9"/>
    <mergeCell ref="Z8:Z9"/>
    <mergeCell ref="Y8:Y9"/>
    <mergeCell ref="X8:X9"/>
    <mergeCell ref="W8:W9"/>
    <mergeCell ref="V8:V9"/>
    <mergeCell ref="U8:U9"/>
    <mergeCell ref="T8:T9"/>
    <mergeCell ref="S8:S9"/>
    <mergeCell ref="AZ8:AZ9"/>
    <mergeCell ref="AY8:AY9"/>
    <mergeCell ref="AX8:AX9"/>
    <mergeCell ref="AW8:AW9"/>
    <mergeCell ref="AV8:AV9"/>
    <mergeCell ref="AS8:AS9"/>
    <mergeCell ref="AR8:AR9"/>
    <mergeCell ref="AF46:AF47"/>
    <mergeCell ref="Y46:Y47"/>
    <mergeCell ref="X46:X47"/>
    <mergeCell ref="AZ50:AZ51"/>
    <mergeCell ref="AY50:AY51"/>
    <mergeCell ref="M10:M11"/>
    <mergeCell ref="AG8:AG9"/>
    <mergeCell ref="AF8:AF9"/>
    <mergeCell ref="AZ46:AZ47"/>
    <mergeCell ref="AY46:AY47"/>
    <mergeCell ref="AX46:AX47"/>
    <mergeCell ref="AW46:AW47"/>
    <mergeCell ref="AI8:AI9"/>
    <mergeCell ref="AH8:AH9"/>
    <mergeCell ref="AU10:AU11"/>
    <mergeCell ref="AT10:AT11"/>
    <mergeCell ref="AS10:AS11"/>
    <mergeCell ref="AR10:AR11"/>
    <mergeCell ref="AQ10:AQ11"/>
    <mergeCell ref="AP10:AP11"/>
    <mergeCell ref="AO10:AO11"/>
    <mergeCell ref="AN10:AN11"/>
    <mergeCell ref="D21:F21"/>
    <mergeCell ref="D31:F31"/>
    <mergeCell ref="D44:F44"/>
    <mergeCell ref="P10:P11"/>
    <mergeCell ref="AE8:AE9"/>
    <mergeCell ref="AD8:AD9"/>
    <mergeCell ref="AC8:AC9"/>
    <mergeCell ref="AB8:AB9"/>
    <mergeCell ref="R10:R11"/>
    <mergeCell ref="Q10:Q11"/>
    <mergeCell ref="D12:F12"/>
    <mergeCell ref="D24:F24"/>
    <mergeCell ref="D22:F22"/>
    <mergeCell ref="W27:W29"/>
    <mergeCell ref="X27:X29"/>
    <mergeCell ref="Y27:Y29"/>
    <mergeCell ref="Z27:Z29"/>
    <mergeCell ref="AA27:AA29"/>
    <mergeCell ref="AB27:AB29"/>
    <mergeCell ref="E10:E11"/>
    <mergeCell ref="D23:F23"/>
    <mergeCell ref="AB10:AB11"/>
    <mergeCell ref="N10:N11"/>
    <mergeCell ref="D13:F13"/>
    <mergeCell ref="O10:O11"/>
    <mergeCell ref="AQ5:AU5"/>
    <mergeCell ref="AK65:AK66"/>
    <mergeCell ref="AP65:AP66"/>
    <mergeCell ref="AU65:AU66"/>
    <mergeCell ref="AL5:AP5"/>
    <mergeCell ref="AL66:AO66"/>
    <mergeCell ref="AQ66:AT66"/>
    <mergeCell ref="AG5:AK5"/>
    <mergeCell ref="AG66:AJ66"/>
    <mergeCell ref="AH48:AH49"/>
    <mergeCell ref="AH46:AH47"/>
    <mergeCell ref="AG46:AG47"/>
    <mergeCell ref="AH58:AH59"/>
    <mergeCell ref="AG58:AG59"/>
    <mergeCell ref="AQ8:AQ9"/>
    <mergeCell ref="AU8:AU9"/>
    <mergeCell ref="AT8:AT9"/>
    <mergeCell ref="AP8:AP9"/>
    <mergeCell ref="AO8:AO9"/>
    <mergeCell ref="AN8:AN9"/>
    <mergeCell ref="AM8:AM9"/>
    <mergeCell ref="AL8:AL9"/>
    <mergeCell ref="AK8:AK9"/>
    <mergeCell ref="AJ8:AJ9"/>
    <mergeCell ref="C5:C6"/>
    <mergeCell ref="G5:L5"/>
    <mergeCell ref="K65:K66"/>
    <mergeCell ref="L65:L66"/>
    <mergeCell ref="D5:F6"/>
    <mergeCell ref="D7:F7"/>
    <mergeCell ref="H10:H11"/>
    <mergeCell ref="I10:I11"/>
    <mergeCell ref="J10:J11"/>
    <mergeCell ref="K10:K11"/>
    <mergeCell ref="L10:L11"/>
    <mergeCell ref="D25:F25"/>
    <mergeCell ref="D26:F26"/>
    <mergeCell ref="D17:F17"/>
    <mergeCell ref="D20:F20"/>
    <mergeCell ref="D32:F32"/>
    <mergeCell ref="D42:F42"/>
    <mergeCell ref="D34:F34"/>
    <mergeCell ref="D40:F40"/>
    <mergeCell ref="D41:F41"/>
    <mergeCell ref="D35:D39"/>
    <mergeCell ref="E59:F59"/>
    <mergeCell ref="E8:E9"/>
    <mergeCell ref="AK1:AO1"/>
    <mergeCell ref="M66:P66"/>
    <mergeCell ref="AB5:AF5"/>
    <mergeCell ref="W5:AA5"/>
    <mergeCell ref="R5:V5"/>
    <mergeCell ref="M5:Q5"/>
    <mergeCell ref="AF65:AF66"/>
    <mergeCell ref="W66:Z66"/>
    <mergeCell ref="AA65:AA66"/>
    <mergeCell ref="Q65:Q66"/>
    <mergeCell ref="R66:U66"/>
    <mergeCell ref="V65:V66"/>
    <mergeCell ref="AB66:AE66"/>
    <mergeCell ref="AK2:AO2"/>
    <mergeCell ref="X50:X51"/>
    <mergeCell ref="W50:W51"/>
    <mergeCell ref="W58:W59"/>
    <mergeCell ref="V58:V59"/>
    <mergeCell ref="U58:U59"/>
    <mergeCell ref="AA58:AA59"/>
    <mergeCell ref="Z58:Z59"/>
    <mergeCell ref="Y58:Y59"/>
    <mergeCell ref="X58:X59"/>
    <mergeCell ref="Z50:Z51"/>
    <mergeCell ref="O74:R74"/>
    <mergeCell ref="B8:B9"/>
    <mergeCell ref="D16:F16"/>
    <mergeCell ref="C65:F66"/>
    <mergeCell ref="C67:F67"/>
    <mergeCell ref="D30:F30"/>
    <mergeCell ref="Q8:Q9"/>
    <mergeCell ref="G66:J66"/>
    <mergeCell ref="R8:R9"/>
    <mergeCell ref="D8:D11"/>
    <mergeCell ref="C8:C11"/>
    <mergeCell ref="M8:M9"/>
    <mergeCell ref="N8:N9"/>
    <mergeCell ref="O8:O9"/>
    <mergeCell ref="P8:P9"/>
    <mergeCell ref="G8:G9"/>
    <mergeCell ref="H8:H9"/>
    <mergeCell ref="I8:I9"/>
    <mergeCell ref="J8:J9"/>
    <mergeCell ref="K8:K9"/>
    <mergeCell ref="L8:L9"/>
    <mergeCell ref="G10:G11"/>
    <mergeCell ref="E58:F58"/>
    <mergeCell ref="C35:C39"/>
    <mergeCell ref="AL10:AL11"/>
    <mergeCell ref="AK10:AK11"/>
    <mergeCell ref="AJ10:AJ11"/>
    <mergeCell ref="AI10:AI11"/>
    <mergeCell ref="AH10:AH11"/>
    <mergeCell ref="AG10:AG11"/>
    <mergeCell ref="AZ10:AZ11"/>
    <mergeCell ref="AY10:AY11"/>
    <mergeCell ref="AX10:AX11"/>
    <mergeCell ref="AW10:AW11"/>
    <mergeCell ref="AV10:AV11"/>
    <mergeCell ref="AM10:AM11"/>
    <mergeCell ref="AA10:AA11"/>
    <mergeCell ref="Z10:Z11"/>
    <mergeCell ref="Y10:Y11"/>
    <mergeCell ref="X10:X11"/>
    <mergeCell ref="W10:W11"/>
    <mergeCell ref="V10:V11"/>
    <mergeCell ref="U10:U11"/>
    <mergeCell ref="T10:T11"/>
    <mergeCell ref="S10:S11"/>
    <mergeCell ref="AF10:AF11"/>
    <mergeCell ref="AE10:AE11"/>
    <mergeCell ref="AD10:AD11"/>
    <mergeCell ref="AC10:AC11"/>
    <mergeCell ref="D46:D47"/>
    <mergeCell ref="G46:G47"/>
    <mergeCell ref="L46:L47"/>
    <mergeCell ref="K46:K47"/>
    <mergeCell ref="D48:D49"/>
    <mergeCell ref="E48:F48"/>
    <mergeCell ref="E49:F49"/>
    <mergeCell ref="W46:W47"/>
    <mergeCell ref="R46:R47"/>
    <mergeCell ref="Q46:Q47"/>
    <mergeCell ref="K48:K49"/>
    <mergeCell ref="J48:J49"/>
    <mergeCell ref="I48:I49"/>
    <mergeCell ref="H48:H49"/>
    <mergeCell ref="G48:G49"/>
    <mergeCell ref="E35:F35"/>
    <mergeCell ref="E47:F47"/>
    <mergeCell ref="P46:P47"/>
    <mergeCell ref="O46:O47"/>
    <mergeCell ref="N46:N47"/>
    <mergeCell ref="AO46:AO47"/>
    <mergeCell ref="AN46:AN47"/>
    <mergeCell ref="AM46:AM47"/>
    <mergeCell ref="AL46:AL47"/>
    <mergeCell ref="AE46:AE47"/>
    <mergeCell ref="AD46:AD47"/>
    <mergeCell ref="T46:T47"/>
    <mergeCell ref="S46:S47"/>
    <mergeCell ref="V46:V47"/>
    <mergeCell ref="AK46:AK47"/>
    <mergeCell ref="AJ46:AJ47"/>
    <mergeCell ref="AI46:AI47"/>
    <mergeCell ref="U46:U47"/>
    <mergeCell ref="AC46:AC47"/>
    <mergeCell ref="AB46:AB47"/>
    <mergeCell ref="AA46:AA47"/>
    <mergeCell ref="Z46:Z47"/>
    <mergeCell ref="E36:F36"/>
    <mergeCell ref="E39:F39"/>
    <mergeCell ref="E46:F46"/>
    <mergeCell ref="E51:F51"/>
    <mergeCell ref="L48:L49"/>
    <mergeCell ref="AV46:AV47"/>
    <mergeCell ref="AU46:AU47"/>
    <mergeCell ref="AT46:AT47"/>
    <mergeCell ref="AS46:AS47"/>
    <mergeCell ref="AR46:AR47"/>
    <mergeCell ref="AQ46:AQ47"/>
    <mergeCell ref="M50:M51"/>
    <mergeCell ref="N50:N51"/>
    <mergeCell ref="M46:M47"/>
    <mergeCell ref="AF48:AF49"/>
    <mergeCell ref="AE48:AE49"/>
    <mergeCell ref="AD48:AD49"/>
    <mergeCell ref="AC48:AC49"/>
    <mergeCell ref="M48:M49"/>
    <mergeCell ref="P48:P49"/>
    <mergeCell ref="O48:O49"/>
    <mergeCell ref="N48:N49"/>
    <mergeCell ref="AP46:AP47"/>
    <mergeCell ref="AF50:AF51"/>
    <mergeCell ref="Q56:Q57"/>
    <mergeCell ref="R56:R57"/>
    <mergeCell ref="S56:S57"/>
    <mergeCell ref="T56:T57"/>
    <mergeCell ref="U56:U57"/>
    <mergeCell ref="U54:U55"/>
    <mergeCell ref="V54:V55"/>
    <mergeCell ref="W54:W55"/>
    <mergeCell ref="Q54:Q55"/>
    <mergeCell ref="R54:R55"/>
    <mergeCell ref="S54:S55"/>
    <mergeCell ref="T54:T55"/>
    <mergeCell ref="V56:V57"/>
    <mergeCell ref="W56:W57"/>
    <mergeCell ref="AD50:AD51"/>
    <mergeCell ref="AB54:AB55"/>
    <mergeCell ref="AC54:AC55"/>
    <mergeCell ref="AD54:AD55"/>
    <mergeCell ref="AE54:AE55"/>
    <mergeCell ref="AJ54:AJ55"/>
    <mergeCell ref="X56:X57"/>
    <mergeCell ref="Y56:Y57"/>
    <mergeCell ref="Z56:Z57"/>
    <mergeCell ref="AA56:AA57"/>
    <mergeCell ref="AA54:AA55"/>
    <mergeCell ref="X54:X55"/>
    <mergeCell ref="Y54:Y55"/>
    <mergeCell ref="Z54:Z55"/>
    <mergeCell ref="AH54:AH55"/>
    <mergeCell ref="AI54:AI55"/>
    <mergeCell ref="AF54:AF55"/>
    <mergeCell ref="AG54:AG55"/>
    <mergeCell ref="P54:P55"/>
    <mergeCell ref="M56:M57"/>
    <mergeCell ref="N56:N57"/>
    <mergeCell ref="O56:O57"/>
    <mergeCell ref="P56:P57"/>
    <mergeCell ref="L54:L55"/>
    <mergeCell ref="M54:M55"/>
    <mergeCell ref="N54:N55"/>
    <mergeCell ref="O54:O55"/>
    <mergeCell ref="AZ54:AZ55"/>
    <mergeCell ref="AP54:AP55"/>
    <mergeCell ref="AQ54:AQ55"/>
    <mergeCell ref="AR54:AR55"/>
    <mergeCell ref="AS54:AS55"/>
    <mergeCell ref="AT54:AT55"/>
    <mergeCell ref="AU54:AU55"/>
    <mergeCell ref="AV54:AV55"/>
    <mergeCell ref="AW54:AW55"/>
    <mergeCell ref="AX54:AX55"/>
    <mergeCell ref="AY54:AY55"/>
    <mergeCell ref="AY56:AY57"/>
    <mergeCell ref="AQ56:AQ57"/>
    <mergeCell ref="AZ56:AZ57"/>
    <mergeCell ref="AU56:AU57"/>
    <mergeCell ref="AV56:AV57"/>
    <mergeCell ref="AW56:AW57"/>
    <mergeCell ref="AB56:AB57"/>
    <mergeCell ref="AC56:AC57"/>
    <mergeCell ref="AD56:AD57"/>
    <mergeCell ref="AR56:AR57"/>
    <mergeCell ref="AS56:AS57"/>
    <mergeCell ref="AT56:AT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O56:AO57"/>
  </mergeCells>
  <phoneticPr fontId="0" type="noConversion"/>
  <conditionalFormatting sqref="AQ67 AG67 AL67 R67 M67 AB67">
    <cfRule type="cellIs" dxfId="7" priority="14" stopIfTrue="1" operator="greaterThan">
      <formula>egz_s</formula>
    </cfRule>
    <cfRule type="cellIs" dxfId="6" priority="15" stopIfTrue="1" operator="greaterThan">
      <formula>egz_r-R$67</formula>
    </cfRule>
  </conditionalFormatting>
  <conditionalFormatting sqref="R66 W66 AB66 AG66 AL66 AQ66 M66 AV66">
    <cfRule type="cellIs" dxfId="5" priority="16" stopIfTrue="1" operator="greaterThan">
      <formula>max_t</formula>
    </cfRule>
  </conditionalFormatting>
  <conditionalFormatting sqref="K65:K66">
    <cfRule type="cellIs" dxfId="4" priority="18" stopIfTrue="1" operator="notBetween">
      <formula>min_st*tyg</formula>
      <formula>tyg*max_st</formula>
    </cfRule>
  </conditionalFormatting>
  <conditionalFormatting sqref="W67">
    <cfRule type="cellIs" dxfId="3" priority="19" stopIfTrue="1" operator="greaterThan">
      <formula>egz_s</formula>
    </cfRule>
    <cfRule type="cellIs" dxfId="2" priority="20" stopIfTrue="1" operator="greaterThan">
      <formula>egz_r-AB$67</formula>
    </cfRule>
  </conditionalFormatting>
  <conditionalFormatting sqref="AV67">
    <cfRule type="cellIs" dxfId="1" priority="21" stopIfTrue="1" operator="greaterThan">
      <formula>egz_s</formula>
    </cfRule>
    <cfRule type="cellIs" dxfId="0" priority="22" stopIfTrue="1" operator="greaterThan">
      <formula>egz_r-#REF!</formula>
    </cfRule>
  </conditionalFormatting>
  <dataValidations count="2">
    <dataValidation type="whole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X65:Z65 S65:V65 R65:R66 M65:M66 N65:Q65 W65:W66 AB65:AB66 AG65:AG66 AL65:AL66 AC65:AF65 AQ66 AH65:AK65 AV66 AM65:AZ65">
      <formula1>0</formula1>
      <formula2>9</formula2>
    </dataValidation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AA65 M28:Z29 AI28:AK29 AC27 AM28:AZ29 AB25:AB27 M17:AZ24 AA25 M25 R25 S25:Z26 AK25 N25:Q26 AF25:AG25 AL25:AZ26 AH25:AJ26 AC25 AF27:AZ27 AD25:AE29 M27:AA27 M12:AZ15 AL8:AN8 M8:N8 M10:N10 O8:AK10 AL10:AN10 AO8:AZ10 M31:AZ45 M54:AJ59 M60:AZ60 AK58:AM58 AN54:AZ59 AK56:AM56 AK54:AM54 M53:AZ53 AM50:AM51 M52:AM52 AN46:AZ52 AA46:AA50 AC46:AC50 AK50:AK51 AK46:AK48 M46:Z51 AM46:AM48 AB46:AB48 AF46:AH46 AL46 AD46:AE51 AL48 AG48 AF48:AF50 AB50 AH48:AH50 AG50 AL50 AI46:AJ51 M62:AZ64"/>
  </dataValidations>
  <printOptions horizontalCentered="1" verticalCentered="1"/>
  <pageMargins left="0.19685039370078741" right="0.19685039370078741" top="0.15748031496062992" bottom="0.23622047244094491" header="0.19685039370078741" footer="0.15748031496062992"/>
  <pageSetup paperSize="9" scale="32" orientation="landscape" horizontalDpi="300" verticalDpi="300" r:id="rId8"/>
  <headerFooter alignWithMargins="0"/>
  <legacyDrawing r:id="rId9"/>
  <controls>
    <control shapeId="1025" r:id="rId10" name="CommandButton1"/>
    <control shapeId="1029" r:id="rId11" name="CommandButton2"/>
    <control shapeId="1030" r:id="rId12" name="CommandButton3"/>
    <control shapeId="1043" r:id="rId13" name="CommandButton4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B12" sqref="AB12"/>
    </sheetView>
  </sheetViews>
  <sheetFormatPr defaultRowHeight="12.75"/>
  <cols>
    <col min="1" max="33" width="3.7109375" customWidth="1"/>
  </cols>
  <sheetData/>
  <customSheetViews>
    <customSheetView guid="{6B99072D-06CA-45F2-AB39-36A02907F114}">
      <selection activeCell="AB12" sqref="AB12"/>
      <pageMargins left="0.7" right="0.7" top="0.75" bottom="0.75" header="0.3" footer="0.3"/>
    </customSheetView>
    <customSheetView guid="{0CB504F8-1912-44EF-9680-C10E80AD96BC}">
      <selection activeCell="AB12" sqref="AB12"/>
      <pageMargins left="0.7" right="0.7" top="0.75" bottom="0.75" header="0.3" footer="0.3"/>
    </customSheetView>
    <customSheetView guid="{239E246F-8917-4B7B-8E0A-19F175DE7D9A}">
      <selection activeCell="AB12" sqref="AB12"/>
      <pageMargins left="0.7" right="0.7" top="0.75" bottom="0.75" header="0.3" footer="0.3"/>
    </customSheetView>
    <customSheetView guid="{1A83F9A0-CB09-4569-89A4-805D1EFA0A6D}">
      <selection activeCell="AB12" sqref="AB12"/>
      <pageMargins left="0.7" right="0.7" top="0.75" bottom="0.75" header="0.3" footer="0.3"/>
    </customSheetView>
    <customSheetView guid="{42644E2A-28AE-4EC2-B515-5FE83F7FB241}">
      <selection activeCell="AB12" sqref="AB12"/>
      <pageMargins left="0.7" right="0.7" top="0.75" bottom="0.75" header="0.3" footer="0.3"/>
    </customSheetView>
    <customSheetView guid="{626A0908-4B9A-4C44-9265-EBA9804284D3}">
      <selection activeCell="AB12" sqref="AB12"/>
      <pageMargins left="0.7" right="0.7" top="0.75" bottom="0.75" header="0.3" footer="0.3"/>
    </customSheetView>
    <customSheetView guid="{754E505B-179A-4D75-85CA-0ADF977B7FD6}">
      <selection activeCell="AB12" sqref="AB1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M43"/>
  <sheetViews>
    <sheetView showGridLines="0" showZeros="0" topLeftCell="B1" zoomScale="75" zoomScaleNormal="75" workbookViewId="0">
      <pane xSplit="4" ySplit="6" topLeftCell="F7" activePane="bottomRight" state="frozen"/>
      <selection activeCell="B1" sqref="B1"/>
      <selection pane="topRight" activeCell="F1" sqref="F1"/>
      <selection pane="bottomLeft" activeCell="B7" sqref="B7"/>
      <selection pane="bottomRight" activeCell="J45" sqref="J45"/>
    </sheetView>
  </sheetViews>
  <sheetFormatPr defaultRowHeight="12.75"/>
  <cols>
    <col min="1" max="1" width="6.7109375" style="1" hidden="1" customWidth="1"/>
    <col min="2" max="2" width="11.7109375" style="1" customWidth="1"/>
    <col min="3" max="3" width="3.7109375" style="1" customWidth="1"/>
    <col min="4" max="4" width="48.140625" style="1" customWidth="1"/>
    <col min="5" max="10" width="5" style="1" customWidth="1"/>
    <col min="11" max="14" width="2.7109375" style="1" customWidth="1"/>
    <col min="15" max="15" width="5" style="1" customWidth="1"/>
    <col min="16" max="19" width="2.7109375" style="1" customWidth="1"/>
    <col min="20" max="20" width="5" style="1" customWidth="1"/>
    <col min="21" max="24" width="2.7109375" style="1" customWidth="1"/>
    <col min="25" max="25" width="5" style="1" customWidth="1"/>
    <col min="26" max="29" width="2.7109375" style="1" customWidth="1"/>
    <col min="30" max="30" width="5" style="1" customWidth="1"/>
    <col min="31" max="34" width="2.7109375" style="1" customWidth="1"/>
    <col min="35" max="35" width="5" style="1" customWidth="1"/>
    <col min="36" max="39" width="2.7109375" style="1" customWidth="1"/>
    <col min="40" max="40" width="5" style="1" customWidth="1"/>
    <col min="41" max="44" width="2.7109375" style="1" customWidth="1"/>
    <col min="45" max="45" width="5" style="1" customWidth="1"/>
    <col min="46" max="49" width="2.7109375" style="1" customWidth="1"/>
    <col min="50" max="50" width="5" style="1" customWidth="1"/>
    <col min="51" max="16384" width="9.140625" style="1"/>
  </cols>
  <sheetData>
    <row r="1" spans="1:30" ht="15" customHeight="1">
      <c r="D1" s="22"/>
    </row>
    <row r="2" spans="1:30" ht="15" customHeight="1">
      <c r="D2" s="22"/>
      <c r="E2" s="2" t="s">
        <v>15</v>
      </c>
      <c r="F2" s="3" t="str">
        <f>Kierunek!H2</f>
        <v>Technologia Żywności i Żywienie Człowieka I-szy stopień, studia inżynierskie niestacjonarne</v>
      </c>
    </row>
    <row r="3" spans="1:30" ht="15" customHeight="1">
      <c r="C3" s="3"/>
      <c r="D3" s="22"/>
      <c r="E3" s="2" t="s">
        <v>16</v>
      </c>
      <c r="F3" s="3"/>
    </row>
    <row r="4" spans="1:30" ht="15" customHeight="1">
      <c r="C4" s="3"/>
      <c r="D4" s="22"/>
      <c r="E4" s="4"/>
    </row>
    <row r="5" spans="1:30" ht="13.5" customHeight="1">
      <c r="C5" s="516" t="s">
        <v>5</v>
      </c>
      <c r="D5" s="521" t="s">
        <v>90</v>
      </c>
      <c r="E5" s="518" t="s">
        <v>13</v>
      </c>
      <c r="F5" s="519"/>
      <c r="G5" s="519"/>
      <c r="H5" s="519"/>
      <c r="I5" s="519"/>
      <c r="J5" s="520"/>
      <c r="K5" s="504" t="s">
        <v>10</v>
      </c>
      <c r="L5" s="505"/>
      <c r="M5" s="505"/>
      <c r="N5" s="505"/>
      <c r="O5" s="506"/>
      <c r="P5" s="504" t="s">
        <v>11</v>
      </c>
      <c r="Q5" s="505"/>
      <c r="R5" s="505"/>
      <c r="S5" s="505"/>
      <c r="T5" s="506"/>
      <c r="U5" s="504" t="s">
        <v>12</v>
      </c>
      <c r="V5" s="505"/>
      <c r="W5" s="505"/>
      <c r="X5" s="505"/>
      <c r="Y5" s="506"/>
      <c r="Z5" s="504" t="s">
        <v>42</v>
      </c>
      <c r="AA5" s="505"/>
      <c r="AB5" s="505"/>
      <c r="AC5" s="505"/>
      <c r="AD5" s="506"/>
    </row>
    <row r="6" spans="1:30" ht="15" customHeight="1">
      <c r="A6" s="1">
        <v>2</v>
      </c>
      <c r="C6" s="517"/>
      <c r="D6" s="522"/>
      <c r="E6" s="6" t="s">
        <v>0</v>
      </c>
      <c r="F6" s="7" t="s">
        <v>1</v>
      </c>
      <c r="G6" s="7" t="s">
        <v>2</v>
      </c>
      <c r="H6" s="8" t="s">
        <v>3</v>
      </c>
      <c r="I6" s="25" t="s">
        <v>4</v>
      </c>
      <c r="J6" s="9" t="s">
        <v>23</v>
      </c>
      <c r="K6" s="6" t="s">
        <v>0</v>
      </c>
      <c r="L6" s="7" t="s">
        <v>1</v>
      </c>
      <c r="M6" s="7" t="s">
        <v>2</v>
      </c>
      <c r="N6" s="8" t="s">
        <v>3</v>
      </c>
      <c r="O6" s="9" t="s">
        <v>23</v>
      </c>
      <c r="P6" s="6" t="s">
        <v>0</v>
      </c>
      <c r="Q6" s="7" t="s">
        <v>1</v>
      </c>
      <c r="R6" s="7" t="s">
        <v>2</v>
      </c>
      <c r="S6" s="8" t="s">
        <v>3</v>
      </c>
      <c r="T6" s="9" t="s">
        <v>23</v>
      </c>
      <c r="U6" s="6" t="s">
        <v>0</v>
      </c>
      <c r="V6" s="7" t="s">
        <v>1</v>
      </c>
      <c r="W6" s="7" t="s">
        <v>2</v>
      </c>
      <c r="X6" s="8" t="s">
        <v>3</v>
      </c>
      <c r="Y6" s="9" t="s">
        <v>23</v>
      </c>
      <c r="Z6" s="6" t="s">
        <v>0</v>
      </c>
      <c r="AA6" s="7" t="s">
        <v>1</v>
      </c>
      <c r="AB6" s="7" t="s">
        <v>2</v>
      </c>
      <c r="AC6" s="8" t="s">
        <v>3</v>
      </c>
      <c r="AD6" s="9" t="s">
        <v>23</v>
      </c>
    </row>
    <row r="7" spans="1:30" ht="0.75" customHeight="1" thickBot="1">
      <c r="A7" s="1">
        <v>1</v>
      </c>
      <c r="C7" s="10"/>
      <c r="D7" s="40"/>
      <c r="E7" s="37" t="e">
        <f>tyg*SUMIF($K$6:$Y$6,E$6,$K7:$Y7)</f>
        <v>#REF!</v>
      </c>
      <c r="F7" s="38" t="e">
        <f>tyg*SUMIF($K$6:$Y$6,F$6,$K7:$Y7)</f>
        <v>#REF!</v>
      </c>
      <c r="G7" s="38" t="e">
        <f>tyg*SUMIF($K$6:$Y$6,G$6,$K7:$Y7)</f>
        <v>#REF!</v>
      </c>
      <c r="H7" s="39" t="e">
        <f>tyg*SUMIF($K$6:$Y$6,H$6,$K7:$Y7)</f>
        <v>#REF!</v>
      </c>
      <c r="I7" s="10" t="e">
        <f t="shared" ref="I7:I21" si="0">SUM(E7:H7)</f>
        <v>#REF!</v>
      </c>
      <c r="J7" s="26">
        <f t="shared" ref="J7:J21" si="1">SUMIF($K$6:$Y$6,J$6,$K7:$Y7)</f>
        <v>0</v>
      </c>
      <c r="K7" s="11"/>
      <c r="L7" s="12"/>
      <c r="M7" s="12"/>
      <c r="N7" s="13"/>
      <c r="O7" s="14"/>
      <c r="P7" s="36"/>
      <c r="Q7" s="12"/>
      <c r="R7" s="12"/>
      <c r="S7" s="13"/>
      <c r="T7" s="14"/>
      <c r="U7" s="11"/>
      <c r="V7" s="12"/>
      <c r="W7" s="12"/>
      <c r="X7" s="13"/>
      <c r="Y7" s="14"/>
      <c r="Z7" s="11"/>
      <c r="AA7" s="12"/>
      <c r="AB7" s="12"/>
      <c r="AC7" s="13"/>
      <c r="AD7" s="14"/>
    </row>
    <row r="8" spans="1:30" ht="13.5" customHeight="1" thickBot="1">
      <c r="A8" s="1">
        <v>1</v>
      </c>
      <c r="C8" s="10">
        <v>1</v>
      </c>
      <c r="D8" s="23"/>
      <c r="E8" s="37"/>
      <c r="F8" s="38"/>
      <c r="G8" s="38"/>
      <c r="H8" s="39"/>
      <c r="I8" s="10"/>
      <c r="J8" s="26"/>
      <c r="K8" s="11"/>
      <c r="L8" s="93"/>
      <c r="M8" s="12"/>
      <c r="N8" s="13"/>
      <c r="O8" s="92"/>
      <c r="P8" s="198"/>
      <c r="Q8" s="210"/>
      <c r="R8" s="12"/>
      <c r="S8" s="13"/>
      <c r="T8" s="14"/>
      <c r="U8" s="11"/>
      <c r="V8" s="12"/>
      <c r="W8" s="12"/>
      <c r="X8" s="13"/>
      <c r="Y8" s="14"/>
      <c r="Z8" s="11"/>
      <c r="AA8" s="12"/>
      <c r="AB8" s="12"/>
      <c r="AC8" s="13"/>
      <c r="AD8" s="14"/>
    </row>
    <row r="9" spans="1:30" ht="13.5" customHeight="1" thickBot="1">
      <c r="A9" s="1">
        <v>1</v>
      </c>
      <c r="C9" s="10">
        <v>2</v>
      </c>
      <c r="D9" s="186"/>
      <c r="E9" s="37"/>
      <c r="F9" s="38"/>
      <c r="G9" s="38"/>
      <c r="H9" s="39"/>
      <c r="I9" s="10"/>
      <c r="J9" s="26"/>
      <c r="K9" s="36"/>
      <c r="L9" s="93"/>
      <c r="M9" s="12"/>
      <c r="N9" s="13"/>
      <c r="O9" s="92"/>
      <c r="P9" s="189"/>
      <c r="Q9" s="93"/>
      <c r="R9" s="12"/>
      <c r="S9" s="13"/>
      <c r="T9" s="92"/>
      <c r="U9" s="212"/>
      <c r="V9" s="210"/>
      <c r="W9" s="12"/>
      <c r="X9" s="13"/>
      <c r="Y9" s="14"/>
      <c r="Z9" s="11"/>
      <c r="AA9" s="12"/>
      <c r="AB9" s="12"/>
      <c r="AC9" s="13"/>
      <c r="AD9" s="14"/>
    </row>
    <row r="10" spans="1:30" ht="13.5" customHeight="1" thickBot="1">
      <c r="A10" s="1">
        <v>1</v>
      </c>
      <c r="C10" s="10">
        <v>3</v>
      </c>
      <c r="E10" s="37"/>
      <c r="F10" s="38"/>
      <c r="G10" s="38"/>
      <c r="H10" s="39"/>
      <c r="I10" s="10"/>
      <c r="J10" s="26"/>
      <c r="K10" s="139"/>
      <c r="L10" s="93"/>
      <c r="M10" s="12"/>
      <c r="N10" s="13"/>
      <c r="O10" s="92"/>
      <c r="P10" s="152"/>
      <c r="Q10" s="93"/>
      <c r="R10" s="12"/>
      <c r="S10" s="13"/>
      <c r="T10" s="92"/>
      <c r="U10" s="297"/>
      <c r="V10" s="93"/>
      <c r="W10" s="12"/>
      <c r="X10" s="13"/>
      <c r="Y10" s="14"/>
      <c r="Z10" s="11"/>
      <c r="AA10" s="12"/>
      <c r="AB10" s="12"/>
      <c r="AC10" s="13"/>
      <c r="AD10" s="14"/>
    </row>
    <row r="11" spans="1:30" ht="13.5" customHeight="1">
      <c r="A11" s="1">
        <v>1</v>
      </c>
      <c r="C11" s="10">
        <v>4</v>
      </c>
      <c r="D11" s="23"/>
      <c r="E11" s="37"/>
      <c r="F11" s="38"/>
      <c r="G11" s="38"/>
      <c r="H11" s="39"/>
      <c r="I11" s="10"/>
      <c r="J11" s="26"/>
      <c r="K11" s="11"/>
      <c r="L11" s="93"/>
      <c r="M11" s="12"/>
      <c r="N11" s="13"/>
      <c r="O11" s="92"/>
      <c r="P11" s="299"/>
      <c r="Q11" s="93"/>
      <c r="R11" s="12"/>
      <c r="S11" s="13"/>
      <c r="T11" s="14"/>
      <c r="U11" s="197"/>
      <c r="V11" s="12"/>
      <c r="W11" s="12"/>
      <c r="X11" s="13"/>
      <c r="Y11" s="14"/>
      <c r="Z11" s="11"/>
      <c r="AA11" s="12"/>
      <c r="AB11" s="12"/>
      <c r="AC11" s="13"/>
      <c r="AD11" s="14"/>
    </row>
    <row r="12" spans="1:30" ht="13.5" customHeight="1">
      <c r="A12" s="1">
        <v>1</v>
      </c>
      <c r="C12" s="10">
        <v>5</v>
      </c>
      <c r="D12" s="186"/>
      <c r="E12" s="37"/>
      <c r="F12" s="38"/>
      <c r="G12" s="38"/>
      <c r="H12" s="39"/>
      <c r="I12" s="10"/>
      <c r="J12" s="26"/>
      <c r="K12" s="11"/>
      <c r="L12" s="93"/>
      <c r="M12" s="12"/>
      <c r="N12" s="13"/>
      <c r="O12" s="92"/>
      <c r="P12" s="205"/>
      <c r="Q12" s="93"/>
      <c r="R12" s="12"/>
      <c r="S12" s="13"/>
      <c r="T12" s="92"/>
      <c r="U12" s="95"/>
      <c r="V12" s="93"/>
      <c r="W12" s="12"/>
      <c r="X12" s="13"/>
      <c r="Y12" s="14"/>
      <c r="Z12" s="11"/>
      <c r="AA12" s="12"/>
      <c r="AB12" s="12"/>
      <c r="AC12" s="13"/>
      <c r="AD12" s="14"/>
    </row>
    <row r="13" spans="1:30" ht="13.5" customHeight="1" thickBot="1">
      <c r="A13" s="1">
        <v>1</v>
      </c>
      <c r="C13" s="10">
        <v>6</v>
      </c>
      <c r="D13" s="294"/>
      <c r="E13" s="37"/>
      <c r="F13" s="38"/>
      <c r="G13" s="38"/>
      <c r="H13" s="39"/>
      <c r="I13" s="10"/>
      <c r="J13" s="26"/>
      <c r="K13" s="11"/>
      <c r="L13" s="93"/>
      <c r="M13" s="12"/>
      <c r="N13" s="13"/>
      <c r="O13" s="92"/>
      <c r="P13" s="152"/>
      <c r="Q13" s="93"/>
      <c r="R13" s="12"/>
      <c r="S13" s="13"/>
      <c r="T13" s="92"/>
      <c r="U13" s="95"/>
      <c r="V13" s="93"/>
      <c r="W13" s="94"/>
      <c r="X13" s="13"/>
      <c r="Y13" s="14"/>
      <c r="Z13" s="11"/>
      <c r="AA13" s="12"/>
      <c r="AB13" s="12"/>
      <c r="AC13" s="13"/>
      <c r="AD13" s="14"/>
    </row>
    <row r="14" spans="1:30" ht="13.5" customHeight="1" thickBot="1">
      <c r="A14" s="1">
        <v>1</v>
      </c>
      <c r="C14" s="10">
        <v>7</v>
      </c>
      <c r="D14" s="78"/>
      <c r="E14" s="37"/>
      <c r="F14" s="38"/>
      <c r="G14" s="38"/>
      <c r="H14" s="39"/>
      <c r="I14" s="10"/>
      <c r="J14" s="26"/>
      <c r="K14" s="36"/>
      <c r="L14" s="93"/>
      <c r="M14" s="12"/>
      <c r="N14" s="13"/>
      <c r="O14" s="92"/>
      <c r="P14" s="198"/>
      <c r="Q14" s="93"/>
      <c r="R14" s="12"/>
      <c r="S14" s="13"/>
      <c r="T14" s="92"/>
      <c r="U14" s="95"/>
      <c r="V14" s="93"/>
      <c r="W14" s="94"/>
      <c r="X14" s="13"/>
      <c r="Y14" s="14"/>
      <c r="Z14" s="11"/>
      <c r="AA14" s="12"/>
      <c r="AB14" s="12"/>
      <c r="AC14" s="13"/>
      <c r="AD14" s="14"/>
    </row>
    <row r="15" spans="1:30" ht="13.5" customHeight="1" thickBot="1">
      <c r="A15" s="1">
        <v>1</v>
      </c>
      <c r="C15" s="10">
        <v>8</v>
      </c>
      <c r="D15" s="23"/>
      <c r="E15" s="37"/>
      <c r="F15" s="38"/>
      <c r="G15" s="38"/>
      <c r="H15" s="39"/>
      <c r="I15" s="10"/>
      <c r="J15" s="196"/>
      <c r="K15" s="198"/>
      <c r="L15" s="187"/>
      <c r="M15" s="12"/>
      <c r="N15" s="13"/>
      <c r="O15" s="92"/>
      <c r="P15" s="197"/>
      <c r="Q15" s="93"/>
      <c r="R15" s="12"/>
      <c r="S15" s="13"/>
      <c r="T15" s="92"/>
      <c r="U15" s="188"/>
      <c r="V15" s="93"/>
      <c r="W15" s="12"/>
      <c r="X15" s="13"/>
      <c r="Y15" s="14"/>
      <c r="Z15" s="11"/>
      <c r="AA15" s="12"/>
      <c r="AB15" s="12"/>
      <c r="AC15" s="13"/>
      <c r="AD15" s="14"/>
    </row>
    <row r="16" spans="1:30" ht="13.5" customHeight="1">
      <c r="A16" s="1">
        <v>1</v>
      </c>
      <c r="C16" s="10">
        <v>9</v>
      </c>
      <c r="D16" s="23"/>
      <c r="E16" s="37"/>
      <c r="F16" s="38"/>
      <c r="G16" s="38"/>
      <c r="H16" s="39"/>
      <c r="I16" s="10"/>
      <c r="J16" s="26"/>
      <c r="K16" s="300"/>
      <c r="L16" s="93"/>
      <c r="M16" s="12"/>
      <c r="N16" s="13"/>
      <c r="O16" s="14"/>
      <c r="P16" s="11"/>
      <c r="Q16" s="12"/>
      <c r="R16" s="12"/>
      <c r="S16" s="13"/>
      <c r="T16" s="14"/>
      <c r="U16" s="11"/>
      <c r="V16" s="12"/>
      <c r="W16" s="12"/>
      <c r="X16" s="13"/>
      <c r="Y16" s="14"/>
      <c r="Z16" s="95"/>
      <c r="AA16" s="94"/>
      <c r="AB16" s="94"/>
      <c r="AC16" s="13"/>
      <c r="AD16" s="14"/>
    </row>
    <row r="17" spans="1:30" ht="13.5" customHeight="1" thickBot="1">
      <c r="C17" s="10"/>
      <c r="D17" s="23"/>
      <c r="E17" s="37"/>
      <c r="F17" s="38"/>
      <c r="G17" s="38"/>
      <c r="H17" s="39"/>
      <c r="I17" s="10"/>
      <c r="J17" s="196"/>
      <c r="K17" s="302"/>
      <c r="L17" s="93"/>
      <c r="M17" s="12"/>
      <c r="N17" s="13"/>
      <c r="O17" s="14"/>
      <c r="P17" s="11"/>
      <c r="Q17" s="12"/>
      <c r="R17" s="12"/>
      <c r="S17" s="13"/>
      <c r="T17" s="14"/>
      <c r="U17" s="11"/>
      <c r="V17" s="12"/>
      <c r="W17" s="12"/>
      <c r="X17" s="13"/>
      <c r="Y17" s="14"/>
      <c r="Z17" s="95"/>
      <c r="AA17" s="94"/>
      <c r="AB17" s="94"/>
      <c r="AC17" s="13"/>
      <c r="AD17" s="14"/>
    </row>
    <row r="18" spans="1:30" ht="13.5" customHeight="1" thickBot="1">
      <c r="C18" s="10">
        <v>10</v>
      </c>
      <c r="D18" s="78"/>
      <c r="E18" s="37"/>
      <c r="F18" s="38"/>
      <c r="G18" s="38"/>
      <c r="H18" s="39"/>
      <c r="I18" s="10"/>
      <c r="J18" s="196"/>
      <c r="K18" s="198"/>
      <c r="L18" s="187"/>
      <c r="M18" s="12"/>
      <c r="N18" s="13"/>
      <c r="O18" s="14"/>
      <c r="P18" s="11"/>
      <c r="Q18" s="12"/>
      <c r="R18" s="12"/>
      <c r="S18" s="13"/>
      <c r="T18" s="14"/>
      <c r="U18" s="11"/>
      <c r="V18" s="12"/>
      <c r="W18" s="12"/>
      <c r="X18" s="13"/>
      <c r="Y18" s="14"/>
      <c r="Z18" s="95"/>
      <c r="AA18" s="94"/>
      <c r="AB18" s="94"/>
      <c r="AC18" s="13"/>
      <c r="AD18" s="14"/>
    </row>
    <row r="19" spans="1:30" ht="13.5" customHeight="1" thickBot="1">
      <c r="A19" s="1">
        <v>1</v>
      </c>
      <c r="C19" s="10">
        <v>11</v>
      </c>
      <c r="D19" s="23"/>
      <c r="E19" s="37"/>
      <c r="F19" s="38"/>
      <c r="G19" s="38"/>
      <c r="H19" s="39"/>
      <c r="I19" s="10"/>
      <c r="J19" s="26"/>
      <c r="K19" s="197"/>
      <c r="L19" s="93"/>
      <c r="M19" s="12"/>
      <c r="N19" s="13"/>
      <c r="O19" s="14"/>
      <c r="P19" s="36"/>
      <c r="Q19" s="12"/>
      <c r="R19" s="12"/>
      <c r="S19" s="13"/>
      <c r="T19" s="14"/>
      <c r="U19" s="11"/>
      <c r="V19" s="12"/>
      <c r="W19" s="12"/>
      <c r="X19" s="13"/>
      <c r="Y19" s="14"/>
      <c r="Z19" s="11"/>
      <c r="AA19" s="12"/>
      <c r="AB19" s="12"/>
      <c r="AC19" s="13"/>
      <c r="AD19" s="14"/>
    </row>
    <row r="20" spans="1:30" ht="13.5" customHeight="1" thickBot="1">
      <c r="A20" s="1">
        <v>1</v>
      </c>
      <c r="C20" s="10">
        <v>12</v>
      </c>
      <c r="E20" s="37"/>
      <c r="F20" s="38"/>
      <c r="G20" s="38"/>
      <c r="H20" s="39"/>
      <c r="I20" s="10"/>
      <c r="J20" s="26"/>
      <c r="K20" s="11"/>
      <c r="L20" s="12"/>
      <c r="M20" s="12"/>
      <c r="N20" s="13"/>
      <c r="O20" s="92"/>
      <c r="P20" s="198"/>
      <c r="Q20" s="187"/>
      <c r="R20" s="12"/>
      <c r="S20" s="13"/>
      <c r="T20" s="14"/>
      <c r="U20" s="11"/>
      <c r="V20" s="12"/>
      <c r="W20" s="12"/>
      <c r="X20" s="13"/>
      <c r="Y20" s="14"/>
      <c r="Z20" s="11"/>
      <c r="AA20" s="12"/>
      <c r="AB20" s="12"/>
      <c r="AC20" s="13"/>
      <c r="AD20" s="14"/>
    </row>
    <row r="21" spans="1:30" ht="22.5" hidden="1" customHeight="1">
      <c r="A21" s="1">
        <v>1</v>
      </c>
      <c r="C21" s="15"/>
      <c r="D21" s="15"/>
      <c r="E21" s="27" t="e">
        <f>tyg*SUMIF($K$6:$Y$6,E$6,$K21:$Y21)</f>
        <v>#REF!</v>
      </c>
      <c r="F21" s="28" t="e">
        <f>tyg*SUMIF($K$6:$Y$6,F$6,$K21:$Y21)</f>
        <v>#REF!</v>
      </c>
      <c r="G21" s="28" t="e">
        <f>tyg*SUMIF($K$6:$Y$6,G$6,$K21:$Y21)</f>
        <v>#REF!</v>
      </c>
      <c r="H21" s="29" t="e">
        <f>tyg*SUMIF($K$6:$Y$6,H$6,$K21:$Y21)</f>
        <v>#REF!</v>
      </c>
      <c r="I21" s="15" t="e">
        <f t="shared" si="0"/>
        <v>#REF!</v>
      </c>
      <c r="J21" s="30">
        <f t="shared" si="1"/>
        <v>0</v>
      </c>
      <c r="K21" s="16"/>
      <c r="L21" s="17"/>
      <c r="M21" s="17"/>
      <c r="N21" s="18"/>
      <c r="O21" s="19"/>
      <c r="P21" s="301"/>
      <c r="Q21" s="17"/>
      <c r="R21" s="17"/>
      <c r="S21" s="18"/>
      <c r="T21" s="19"/>
      <c r="U21" s="16"/>
      <c r="V21" s="17"/>
      <c r="W21" s="17"/>
      <c r="X21" s="18"/>
      <c r="Y21" s="19"/>
      <c r="Z21" s="16"/>
      <c r="AA21" s="17"/>
      <c r="AB21" s="17"/>
      <c r="AC21" s="18"/>
      <c r="AD21" s="19"/>
    </row>
    <row r="22" spans="1:30" ht="13.5" customHeight="1">
      <c r="A22" s="1">
        <v>2</v>
      </c>
      <c r="C22" s="523" t="s">
        <v>14</v>
      </c>
      <c r="D22" s="524"/>
      <c r="E22" s="31">
        <v>138</v>
      </c>
      <c r="F22" s="32">
        <v>56</v>
      </c>
      <c r="G22" s="32">
        <f>SUM(G8:G20)</f>
        <v>0</v>
      </c>
      <c r="H22" s="32">
        <f>SUM(H8:H20)</f>
        <v>0</v>
      </c>
      <c r="I22" s="514">
        <f>SUM(I8:I20)</f>
        <v>0</v>
      </c>
      <c r="J22" s="507">
        <f>SUM(J8:J20)</f>
        <v>0</v>
      </c>
      <c r="K22" s="33">
        <f>SUM(K7:K21)</f>
        <v>0</v>
      </c>
      <c r="L22" s="34">
        <f>SUM(L7:L21)-SUMIF($D$7:$D$21,"WF",L7:L21)</f>
        <v>0</v>
      </c>
      <c r="M22" s="34">
        <f>SUM(M7:M21)</f>
        <v>0</v>
      </c>
      <c r="N22" s="35">
        <f>SUM(N7:N21)</f>
        <v>0</v>
      </c>
      <c r="O22" s="507">
        <f>SUM(O7:O21)</f>
        <v>0</v>
      </c>
      <c r="P22" s="33">
        <f>SUM(P7:P21)</f>
        <v>0</v>
      </c>
      <c r="Q22" s="34">
        <f>SUM(Q7:Q21)-SUMIF($D$7:$D$21,"WF",Q7:Q21)</f>
        <v>0</v>
      </c>
      <c r="R22" s="34">
        <f t="shared" ref="R22:Y22" si="2">SUM(R7:R21)</f>
        <v>0</v>
      </c>
      <c r="S22" s="35">
        <f t="shared" si="2"/>
        <v>0</v>
      </c>
      <c r="T22" s="507">
        <f t="shared" si="2"/>
        <v>0</v>
      </c>
      <c r="U22" s="33">
        <f t="shared" si="2"/>
        <v>0</v>
      </c>
      <c r="V22" s="34">
        <f t="shared" si="2"/>
        <v>0</v>
      </c>
      <c r="W22" s="34">
        <f t="shared" si="2"/>
        <v>0</v>
      </c>
      <c r="X22" s="35">
        <f t="shared" si="2"/>
        <v>0</v>
      </c>
      <c r="Y22" s="507">
        <f t="shared" si="2"/>
        <v>0</v>
      </c>
      <c r="Z22" s="33">
        <f t="shared" ref="Z22:AD22" si="3">SUM(Z7:Z21)</f>
        <v>0</v>
      </c>
      <c r="AA22" s="34">
        <f t="shared" si="3"/>
        <v>0</v>
      </c>
      <c r="AB22" s="34">
        <f t="shared" si="3"/>
        <v>0</v>
      </c>
      <c r="AC22" s="35">
        <f t="shared" si="3"/>
        <v>0</v>
      </c>
      <c r="AD22" s="507">
        <f t="shared" si="3"/>
        <v>0</v>
      </c>
    </row>
    <row r="23" spans="1:30" ht="13.5" customHeight="1">
      <c r="C23" s="525"/>
      <c r="D23" s="526"/>
      <c r="E23" s="509" t="str">
        <f>CONCATENATE(SUM(K23:Y23)," godz. x ",8," zjazdów")</f>
        <v>0 godz. x 8 zjazdów</v>
      </c>
      <c r="F23" s="510"/>
      <c r="G23" s="510"/>
      <c r="H23" s="510"/>
      <c r="I23" s="515"/>
      <c r="J23" s="508"/>
      <c r="K23" s="509">
        <f>SUM(K22:N22)</f>
        <v>0</v>
      </c>
      <c r="L23" s="510"/>
      <c r="M23" s="510"/>
      <c r="N23" s="511"/>
      <c r="O23" s="508"/>
      <c r="P23" s="509">
        <f>SUM(P22:S22)</f>
        <v>0</v>
      </c>
      <c r="Q23" s="510"/>
      <c r="R23" s="510"/>
      <c r="S23" s="511"/>
      <c r="T23" s="508"/>
      <c r="U23" s="509">
        <f>SUM(U22:X22)</f>
        <v>0</v>
      </c>
      <c r="V23" s="510"/>
      <c r="W23" s="510"/>
      <c r="X23" s="511"/>
      <c r="Y23" s="508"/>
      <c r="Z23" s="509">
        <f>SUM(Z22:AC22)</f>
        <v>0</v>
      </c>
      <c r="AA23" s="510"/>
      <c r="AB23" s="510"/>
      <c r="AC23" s="511"/>
      <c r="AD23" s="508"/>
    </row>
    <row r="24" spans="1:30" ht="13.5" customHeight="1">
      <c r="C24" s="512" t="s">
        <v>26</v>
      </c>
      <c r="D24" s="513"/>
      <c r="E24" s="20">
        <f>SUM(K24:Z24)</f>
        <v>5</v>
      </c>
      <c r="K24" s="20">
        <v>1</v>
      </c>
      <c r="P24" s="20">
        <v>3</v>
      </c>
      <c r="U24" s="20">
        <v>1</v>
      </c>
      <c r="Z24" s="20"/>
    </row>
    <row r="26" spans="1:30" ht="13.5" thickBot="1">
      <c r="W26" s="70">
        <v>2</v>
      </c>
      <c r="X26" s="71">
        <v>1</v>
      </c>
      <c r="Y26" s="1" t="s">
        <v>37</v>
      </c>
    </row>
    <row r="27" spans="1:30" ht="14.25" thickTop="1" thickBot="1">
      <c r="W27" s="72">
        <v>2</v>
      </c>
      <c r="X27" s="73"/>
    </row>
    <row r="28" spans="1:30" ht="13.5" thickTop="1">
      <c r="W28" s="74">
        <v>2</v>
      </c>
      <c r="X28" s="75">
        <v>1</v>
      </c>
      <c r="Y28" s="1" t="s">
        <v>38</v>
      </c>
    </row>
    <row r="29" spans="1:30">
      <c r="W29" s="76">
        <v>2</v>
      </c>
      <c r="X29" s="77"/>
    </row>
    <row r="33" spans="4:39">
      <c r="D33" s="185"/>
    </row>
    <row r="35" spans="4:39">
      <c r="G35" s="1" t="s">
        <v>170</v>
      </c>
    </row>
    <row r="37" spans="4:39">
      <c r="AM37" s="298"/>
    </row>
    <row r="38" spans="4:39">
      <c r="N38" s="295"/>
    </row>
    <row r="39" spans="4:39">
      <c r="K39" s="1" t="s">
        <v>170</v>
      </c>
    </row>
    <row r="42" spans="4:39">
      <c r="AM42" s="296"/>
    </row>
    <row r="43" spans="4:39">
      <c r="D43" s="22"/>
      <c r="Y43" s="1" t="s">
        <v>170</v>
      </c>
    </row>
  </sheetData>
  <customSheetViews>
    <customSheetView guid="{6B99072D-06CA-45F2-AB39-36A02907F114}" scale="75" showPageBreaks="1" showGridLines="0" zeroValues="0" fitToPage="1" printArea="1" hiddenRows="1" hiddenColumns="1" topLeftCell="B1">
      <pane xSplit="4" ySplit="6" topLeftCell="F7" activePane="bottomRight" state="frozen"/>
      <selection pane="bottomRight" activeCell="J45" sqref="J45"/>
      <pageMargins left="0.59055118110236227" right="0.59055118110236227" top="0.98425196850393704" bottom="0.39370078740157483" header="0.51181102362204722" footer="0.51181102362204722"/>
      <printOptions horizontalCentered="1" verticalCentered="1"/>
      <pageSetup paperSize="9" scale="70" fitToHeight="10" orientation="landscape" r:id="rId1"/>
      <headerFooter alignWithMargins="0"/>
    </customSheetView>
    <customSheetView guid="{0CB504F8-1912-44EF-9680-C10E80AD96BC}" scale="75" showGridLines="0" zeroValues="0" fitToPage="1" hiddenRows="1" hiddenColumns="1" topLeftCell="B1">
      <pane xSplit="4" ySplit="6" topLeftCell="F7" activePane="bottomRight" state="frozen"/>
      <selection pane="bottomRight" activeCell="J45" sqref="J45"/>
      <pageMargins left="0.59055118110236227" right="0.59055118110236227" top="0.98425196850393704" bottom="0.39370078740157483" header="0.51181102362204722" footer="0.51181102362204722"/>
      <printOptions horizontalCentered="1" verticalCentered="1"/>
      <pageSetup paperSize="9" scale="70" fitToHeight="10" orientation="landscape" r:id="rId2"/>
      <headerFooter alignWithMargins="0"/>
    </customSheetView>
    <customSheetView guid="{239E246F-8917-4B7B-8E0A-19F175DE7D9A}" scale="75" showGridLines="0" zeroValues="0" fitToPage="1" hiddenRows="1" hiddenColumns="1">
      <pane xSplit="4" ySplit="6" topLeftCell="E7" activePane="bottomRight" state="frozen"/>
      <selection pane="bottomRight" activeCell="J45" sqref="J45"/>
      <pageMargins left="0.59055118110236227" right="0.59055118110236227" top="0.98425196850393704" bottom="0.39370078740157483" header="0.51181102362204722" footer="0.51181102362204722"/>
      <printOptions horizontalCentered="1" verticalCentered="1"/>
      <pageSetup paperSize="9" scale="70" fitToHeight="10" orientation="landscape" r:id="rId3"/>
      <headerFooter alignWithMargins="0"/>
    </customSheetView>
    <customSheetView guid="{1A83F9A0-CB09-4569-89A4-805D1EFA0A6D}" scale="75" showGridLines="0" zeroValues="0" fitToPage="1" hiddenRows="1" hiddenColumns="1">
      <pane xSplit="4" ySplit="6" topLeftCell="E7" activePane="bottomRight" state="frozen"/>
      <selection pane="bottomRight" activeCell="J45" sqref="J45"/>
      <pageMargins left="0.59055118110236227" right="0.59055118110236227" top="0.98425196850393704" bottom="0.39370078740157483" header="0.51181102362204722" footer="0.51181102362204722"/>
      <printOptions horizontalCentered="1" verticalCentered="1"/>
      <pageSetup paperSize="9" scale="70" fitToHeight="10" orientation="landscape" r:id="rId4"/>
      <headerFooter alignWithMargins="0"/>
    </customSheetView>
    <customSheetView guid="{42644E2A-28AE-4EC2-B515-5FE83F7FB241}" scale="75" showGridLines="0" zeroValues="0" fitToPage="1" hiddenRows="1" hiddenColumns="1">
      <pane xSplit="4" ySplit="6" topLeftCell="E7" activePane="bottomRight" state="frozen"/>
      <selection pane="bottomRight" activeCell="J45" sqref="J45"/>
      <pageMargins left="0.59055118110236227" right="0.59055118110236227" top="0.98425196850393704" bottom="0.39370078740157483" header="0.51181102362204722" footer="0.51181102362204722"/>
      <printOptions horizontalCentered="1" verticalCentered="1"/>
      <pageSetup paperSize="9" scale="70" fitToHeight="10" orientation="landscape" r:id="rId5"/>
      <headerFooter alignWithMargins="0"/>
    </customSheetView>
    <customSheetView guid="{626A0908-4B9A-4C44-9265-EBA9804284D3}" scale="75" showGridLines="0" zeroValues="0" fitToPage="1" hiddenRows="1" hiddenColumns="1">
      <pane xSplit="4" ySplit="6" topLeftCell="E7" activePane="bottomRight" state="frozen"/>
      <selection pane="bottomRight" activeCell="J45" sqref="J45"/>
      <pageMargins left="0.59055118110236227" right="0.59055118110236227" top="0.98425196850393704" bottom="0.39370078740157483" header="0.51181102362204722" footer="0.51181102362204722"/>
      <printOptions horizontalCentered="1" verticalCentered="1"/>
      <pageSetup paperSize="9" scale="70" fitToHeight="10" orientation="landscape" r:id="rId6"/>
      <headerFooter alignWithMargins="0"/>
    </customSheetView>
    <customSheetView guid="{754E505B-179A-4D75-85CA-0ADF977B7FD6}" scale="75" showPageBreaks="1" showGridLines="0" zeroValues="0" fitToPage="1" printArea="1" hiddenRows="1" hiddenColumns="1" topLeftCell="B1">
      <pane xSplit="4" ySplit="6" topLeftCell="F7" activePane="bottomRight" state="frozen"/>
      <selection pane="bottomRight" activeCell="J45" sqref="J45"/>
      <pageMargins left="0.59055118110236227" right="0.59055118110236227" top="0.98425196850393704" bottom="0.39370078740157483" header="0.51181102362204722" footer="0.51181102362204722"/>
      <printOptions horizontalCentered="1" verticalCentered="1"/>
      <pageSetup paperSize="9" scale="70" fitToHeight="10" orientation="landscape" r:id="rId7"/>
      <headerFooter alignWithMargins="0"/>
    </customSheetView>
  </customSheetViews>
  <mergeCells count="20">
    <mergeCell ref="C24:D24"/>
    <mergeCell ref="E23:H23"/>
    <mergeCell ref="I22:I23"/>
    <mergeCell ref="J22:J23"/>
    <mergeCell ref="C5:C6"/>
    <mergeCell ref="E5:J5"/>
    <mergeCell ref="D5:D6"/>
    <mergeCell ref="C22:D23"/>
    <mergeCell ref="Z5:AD5"/>
    <mergeCell ref="AD22:AD23"/>
    <mergeCell ref="Z23:AC23"/>
    <mergeCell ref="K23:N23"/>
    <mergeCell ref="K5:O5"/>
    <mergeCell ref="P5:T5"/>
    <mergeCell ref="P23:S23"/>
    <mergeCell ref="U23:X23"/>
    <mergeCell ref="O22:O23"/>
    <mergeCell ref="T22:T23"/>
    <mergeCell ref="U5:Y5"/>
    <mergeCell ref="Y22:Y23"/>
  </mergeCells>
  <phoneticPr fontId="0" type="noConversion"/>
  <dataValidations count="2">
    <dataValidation type="whole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T22 K21:AD21 AD22 Z22:AC23 P22:S23 Y22 O22 U22:X23 K22:N23">
      <formula1>0</formula1>
      <formula2>9</formula2>
    </dataValidation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K11:K15 K16:AD20 L7:AD15 K7:K9"/>
  </dataValidations>
  <printOptions horizontalCentered="1" verticalCentered="1"/>
  <pageMargins left="0.59055118110236227" right="0.59055118110236227" top="0.98425196850393704" bottom="0.39370078740157483" header="0.51181102362204722" footer="0.51181102362204722"/>
  <pageSetup paperSize="9" scale="70" fitToHeight="10" orientation="landscape" r:id="rId8"/>
  <headerFooter alignWithMargins="0"/>
  <legacyDrawing r:id="rId9"/>
  <controls>
    <control shapeId="3073" r:id="rId10" name="CommandButton1"/>
    <control shapeId="3074" r:id="rId11" name="CommandButton2"/>
    <control shapeId="3075" r:id="rId12" name="CommandButton3"/>
  </control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0"/>
  <sheetViews>
    <sheetView topLeftCell="B1" workbookViewId="0">
      <selection activeCell="Q37" sqref="Q37"/>
    </sheetView>
  </sheetViews>
  <sheetFormatPr defaultRowHeight="12.75"/>
  <cols>
    <col min="1" max="1" width="6.7109375" style="1" hidden="1" customWidth="1"/>
    <col min="2" max="2" width="2.28515625" style="1" customWidth="1"/>
    <col min="3" max="3" width="5.5703125" style="1" customWidth="1"/>
    <col min="4" max="4" width="41.140625" style="1" customWidth="1"/>
    <col min="5" max="5" width="5.140625" style="1" customWidth="1"/>
    <col min="6" max="6" width="4.42578125" style="1" customWidth="1"/>
    <col min="7" max="7" width="4.140625" style="1" customWidth="1"/>
    <col min="8" max="8" width="3.85546875" style="1" customWidth="1"/>
    <col min="9" max="9" width="4.42578125" style="1" customWidth="1"/>
    <col min="10" max="10" width="5" style="1" customWidth="1"/>
    <col min="11" max="14" width="2.7109375" style="1" customWidth="1"/>
    <col min="15" max="15" width="4.140625" style="1" customWidth="1"/>
    <col min="16" max="19" width="2.7109375" style="1" customWidth="1"/>
    <col min="20" max="20" width="4" style="1" customWidth="1"/>
    <col min="21" max="24" width="2.7109375" style="1" customWidth="1"/>
    <col min="25" max="25" width="4" style="1" customWidth="1"/>
    <col min="26" max="29" width="2.7109375" style="1" customWidth="1"/>
    <col min="30" max="30" width="5" style="1" customWidth="1"/>
    <col min="31" max="34" width="2.7109375" style="1" customWidth="1"/>
    <col min="35" max="35" width="5" style="1" customWidth="1"/>
    <col min="36" max="39" width="2.7109375" style="1" customWidth="1"/>
    <col min="40" max="40" width="5" style="1" customWidth="1"/>
    <col min="41" max="44" width="2.7109375" style="1" customWidth="1"/>
    <col min="45" max="45" width="5" style="1" customWidth="1"/>
    <col min="46" max="49" width="2.7109375" style="1" customWidth="1"/>
    <col min="50" max="50" width="5" style="1" customWidth="1"/>
    <col min="51" max="16384" width="9.140625" style="1"/>
  </cols>
  <sheetData>
    <row r="1" spans="1:30">
      <c r="D1" s="22"/>
    </row>
    <row r="2" spans="1:30" ht="15.75">
      <c r="D2" s="22"/>
      <c r="E2" s="2" t="s">
        <v>15</v>
      </c>
      <c r="F2" s="3" t="s">
        <v>133</v>
      </c>
    </row>
    <row r="3" spans="1:30" ht="15.75">
      <c r="C3" s="203"/>
      <c r="D3" s="22"/>
      <c r="E3" s="2"/>
      <c r="F3" s="3" t="s">
        <v>136</v>
      </c>
    </row>
    <row r="4" spans="1:30" ht="15.75">
      <c r="C4" s="3"/>
      <c r="D4" s="22"/>
      <c r="E4" s="2" t="s">
        <v>16</v>
      </c>
      <c r="F4" s="3" t="s">
        <v>135</v>
      </c>
    </row>
    <row r="5" spans="1:30" ht="15.75">
      <c r="C5" s="3"/>
      <c r="D5" s="22"/>
      <c r="E5" s="4"/>
    </row>
    <row r="6" spans="1:30">
      <c r="C6" s="516" t="s">
        <v>5</v>
      </c>
      <c r="D6" s="521" t="s">
        <v>100</v>
      </c>
      <c r="E6" s="518" t="s">
        <v>13</v>
      </c>
      <c r="F6" s="519"/>
      <c r="G6" s="519"/>
      <c r="H6" s="519"/>
      <c r="I6" s="519"/>
      <c r="J6" s="520"/>
      <c r="K6" s="504" t="s">
        <v>10</v>
      </c>
      <c r="L6" s="505"/>
      <c r="M6" s="505"/>
      <c r="N6" s="505"/>
      <c r="O6" s="506"/>
      <c r="P6" s="504" t="s">
        <v>11</v>
      </c>
      <c r="Q6" s="505"/>
      <c r="R6" s="505"/>
      <c r="S6" s="505"/>
      <c r="T6" s="506"/>
      <c r="U6" s="504" t="s">
        <v>12</v>
      </c>
      <c r="V6" s="505"/>
      <c r="W6" s="505"/>
      <c r="X6" s="505"/>
      <c r="Y6" s="506"/>
      <c r="Z6" s="504" t="s">
        <v>42</v>
      </c>
      <c r="AA6" s="505"/>
      <c r="AB6" s="505"/>
      <c r="AC6" s="505"/>
      <c r="AD6" s="506"/>
    </row>
    <row r="7" spans="1:30" ht="16.5" thickBot="1">
      <c r="A7" s="1">
        <v>2</v>
      </c>
      <c r="C7" s="517"/>
      <c r="D7" s="522"/>
      <c r="E7" s="6" t="s">
        <v>0</v>
      </c>
      <c r="F7" s="7" t="s">
        <v>1</v>
      </c>
      <c r="G7" s="7" t="s">
        <v>2</v>
      </c>
      <c r="H7" s="8" t="s">
        <v>3</v>
      </c>
      <c r="I7" s="25" t="s">
        <v>4</v>
      </c>
      <c r="J7" s="9" t="s">
        <v>23</v>
      </c>
      <c r="K7" s="202" t="s">
        <v>0</v>
      </c>
      <c r="L7" s="7" t="s">
        <v>1</v>
      </c>
      <c r="M7" s="7" t="s">
        <v>2</v>
      </c>
      <c r="N7" s="8" t="s">
        <v>3</v>
      </c>
      <c r="O7" s="9" t="s">
        <v>23</v>
      </c>
      <c r="P7" s="6" t="s">
        <v>0</v>
      </c>
      <c r="Q7" s="7" t="s">
        <v>1</v>
      </c>
      <c r="R7" s="7" t="s">
        <v>2</v>
      </c>
      <c r="S7" s="8" t="s">
        <v>3</v>
      </c>
      <c r="T7" s="9" t="s">
        <v>23</v>
      </c>
      <c r="U7" s="6" t="s">
        <v>0</v>
      </c>
      <c r="V7" s="7" t="s">
        <v>1</v>
      </c>
      <c r="W7" s="7" t="s">
        <v>2</v>
      </c>
      <c r="X7" s="8" t="s">
        <v>3</v>
      </c>
      <c r="Y7" s="9" t="s">
        <v>23</v>
      </c>
      <c r="Z7" s="6" t="s">
        <v>0</v>
      </c>
      <c r="AA7" s="7" t="s">
        <v>1</v>
      </c>
      <c r="AB7" s="7" t="s">
        <v>2</v>
      </c>
      <c r="AC7" s="8" t="s">
        <v>3</v>
      </c>
      <c r="AD7" s="9" t="s">
        <v>23</v>
      </c>
    </row>
    <row r="8" spans="1:30" ht="13.5" thickBot="1">
      <c r="A8" s="1">
        <v>1</v>
      </c>
      <c r="C8" s="10" t="s">
        <v>101</v>
      </c>
      <c r="D8" s="78" t="s">
        <v>126</v>
      </c>
      <c r="E8" s="37">
        <f t="shared" ref="E8:H15" si="0">8*SUMIF($K$7:$Y$7,E$7,$K8:$Y8)</f>
        <v>16</v>
      </c>
      <c r="F8" s="37">
        <f t="shared" si="0"/>
        <v>8</v>
      </c>
      <c r="G8" s="37"/>
      <c r="H8" s="37"/>
      <c r="I8" s="10">
        <f>SUM(E8:H8)</f>
        <v>24</v>
      </c>
      <c r="J8" s="196">
        <f t="shared" ref="J8:J15" si="1">SUMIF($K$7:$Y$7,J$7,$K8:$Y8)</f>
        <v>5</v>
      </c>
      <c r="K8" s="198">
        <v>2</v>
      </c>
      <c r="L8" s="187">
        <v>1</v>
      </c>
      <c r="M8" s="12"/>
      <c r="N8" s="13"/>
      <c r="O8" s="92">
        <v>5</v>
      </c>
      <c r="P8" s="151"/>
      <c r="Q8" s="93"/>
      <c r="R8" s="12"/>
      <c r="S8" s="13"/>
      <c r="T8" s="14"/>
      <c r="U8" s="95"/>
      <c r="V8" s="94"/>
      <c r="W8" s="94"/>
      <c r="X8" s="13"/>
      <c r="Y8" s="14"/>
      <c r="Z8" s="11"/>
      <c r="AA8" s="12"/>
      <c r="AB8" s="12"/>
      <c r="AC8" s="13"/>
      <c r="AD8" s="14"/>
    </row>
    <row r="9" spans="1:30">
      <c r="A9" s="1">
        <v>1</v>
      </c>
      <c r="C9" s="10" t="s">
        <v>102</v>
      </c>
      <c r="D9" s="23" t="s">
        <v>127</v>
      </c>
      <c r="E9" s="37">
        <f t="shared" si="0"/>
        <v>16</v>
      </c>
      <c r="F9" s="37"/>
      <c r="G9" s="37"/>
      <c r="H9" s="37">
        <v>8</v>
      </c>
      <c r="I9" s="10">
        <f t="shared" ref="I9:I13" si="2">SUM(E9:H9)</f>
        <v>24</v>
      </c>
      <c r="J9" s="26">
        <f t="shared" si="1"/>
        <v>3</v>
      </c>
      <c r="K9" s="189"/>
      <c r="L9" s="93"/>
      <c r="M9" s="12"/>
      <c r="N9" s="13"/>
      <c r="O9" s="92"/>
      <c r="P9" s="152">
        <v>2</v>
      </c>
      <c r="Q9" s="93"/>
      <c r="R9" s="12"/>
      <c r="S9" s="13">
        <v>1</v>
      </c>
      <c r="T9" s="14">
        <v>3</v>
      </c>
      <c r="U9" s="11"/>
      <c r="V9" s="12"/>
      <c r="W9" s="12"/>
      <c r="X9" s="13"/>
      <c r="Y9" s="14"/>
      <c r="Z9" s="11"/>
      <c r="AA9" s="12"/>
      <c r="AB9" s="12"/>
      <c r="AC9" s="13"/>
      <c r="AD9" s="14"/>
    </row>
    <row r="10" spans="1:30" ht="13.5" thickBot="1">
      <c r="A10" s="1">
        <v>1</v>
      </c>
      <c r="C10" s="10" t="s">
        <v>103</v>
      </c>
      <c r="D10" s="23" t="s">
        <v>128</v>
      </c>
      <c r="E10" s="37">
        <f t="shared" si="0"/>
        <v>8</v>
      </c>
      <c r="F10" s="37">
        <f t="shared" si="0"/>
        <v>0</v>
      </c>
      <c r="G10" s="37"/>
      <c r="H10" s="37">
        <v>8</v>
      </c>
      <c r="I10" s="10">
        <f t="shared" si="2"/>
        <v>16</v>
      </c>
      <c r="J10" s="26">
        <f t="shared" si="1"/>
        <v>4</v>
      </c>
      <c r="K10" s="139"/>
      <c r="L10" s="93"/>
      <c r="M10" s="12"/>
      <c r="N10" s="13"/>
      <c r="O10" s="92"/>
      <c r="P10" s="207"/>
      <c r="Q10" s="93"/>
      <c r="R10" s="12"/>
      <c r="S10" s="13"/>
      <c r="T10" s="14"/>
      <c r="U10" s="11">
        <v>1</v>
      </c>
      <c r="V10" s="12"/>
      <c r="W10" s="12"/>
      <c r="X10" s="13">
        <v>1</v>
      </c>
      <c r="Y10" s="14">
        <v>4</v>
      </c>
      <c r="Z10" s="11"/>
      <c r="AA10" s="12"/>
      <c r="AB10" s="12"/>
      <c r="AC10" s="13"/>
      <c r="AD10" s="14"/>
    </row>
    <row r="11" spans="1:30" ht="13.5" thickBot="1">
      <c r="A11" s="1">
        <v>1</v>
      </c>
      <c r="C11" s="10" t="s">
        <v>104</v>
      </c>
      <c r="D11" s="23" t="s">
        <v>129</v>
      </c>
      <c r="E11" s="37">
        <f t="shared" si="0"/>
        <v>8</v>
      </c>
      <c r="F11" s="37"/>
      <c r="G11" s="37">
        <f t="shared" si="0"/>
        <v>8</v>
      </c>
      <c r="H11" s="37">
        <v>8</v>
      </c>
      <c r="I11" s="10">
        <f>SUM(E11:H11)</f>
        <v>24</v>
      </c>
      <c r="J11" s="26">
        <f t="shared" si="1"/>
        <v>5</v>
      </c>
      <c r="K11" s="11"/>
      <c r="L11" s="93"/>
      <c r="M11" s="12"/>
      <c r="N11" s="13"/>
      <c r="O11" s="92"/>
      <c r="P11" s="198">
        <v>1</v>
      </c>
      <c r="Q11" s="93"/>
      <c r="R11" s="12">
        <v>1</v>
      </c>
      <c r="S11" s="13">
        <v>1</v>
      </c>
      <c r="T11" s="14">
        <v>5</v>
      </c>
      <c r="U11" s="36"/>
      <c r="V11" s="12"/>
      <c r="W11" s="12"/>
      <c r="X11" s="13"/>
      <c r="Y11" s="14"/>
      <c r="Z11" s="11"/>
      <c r="AA11" s="12"/>
      <c r="AB11" s="12"/>
      <c r="AC11" s="13"/>
      <c r="AD11" s="14"/>
    </row>
    <row r="12" spans="1:30">
      <c r="A12" s="1">
        <v>1</v>
      </c>
      <c r="C12" s="10" t="s">
        <v>105</v>
      </c>
      <c r="D12" s="186" t="s">
        <v>130</v>
      </c>
      <c r="E12" s="37">
        <f t="shared" si="0"/>
        <v>16</v>
      </c>
      <c r="F12" s="37">
        <f t="shared" si="0"/>
        <v>0</v>
      </c>
      <c r="G12" s="37">
        <v>16</v>
      </c>
      <c r="H12" s="37"/>
      <c r="I12" s="10">
        <f>SUM(E12:H12)</f>
        <v>32</v>
      </c>
      <c r="J12" s="26">
        <f t="shared" si="1"/>
        <v>5</v>
      </c>
      <c r="K12" s="11">
        <v>1</v>
      </c>
      <c r="L12" s="93"/>
      <c r="M12" s="12">
        <v>2</v>
      </c>
      <c r="N12" s="13"/>
      <c r="O12" s="92">
        <v>3</v>
      </c>
      <c r="P12" s="274">
        <v>1</v>
      </c>
      <c r="Q12" s="210"/>
      <c r="R12" s="12"/>
      <c r="S12" s="13"/>
      <c r="T12" s="92">
        <v>2</v>
      </c>
      <c r="U12" s="188"/>
      <c r="V12" s="210"/>
      <c r="W12" s="12"/>
      <c r="X12" s="13"/>
      <c r="Y12" s="14"/>
      <c r="Z12" s="11"/>
      <c r="AA12" s="12"/>
      <c r="AB12" s="12"/>
      <c r="AC12" s="13"/>
      <c r="AD12" s="14"/>
    </row>
    <row r="13" spans="1:30" ht="13.5" thickBot="1">
      <c r="A13" s="1">
        <v>1</v>
      </c>
      <c r="C13" s="10" t="s">
        <v>106</v>
      </c>
      <c r="D13" s="23" t="s">
        <v>132</v>
      </c>
      <c r="E13" s="37">
        <f t="shared" si="0"/>
        <v>16</v>
      </c>
      <c r="F13" s="37">
        <v>8</v>
      </c>
      <c r="G13" s="37"/>
      <c r="H13" s="37">
        <f t="shared" si="0"/>
        <v>8</v>
      </c>
      <c r="I13" s="10">
        <f t="shared" si="2"/>
        <v>32</v>
      </c>
      <c r="J13" s="26">
        <f t="shared" si="1"/>
        <v>5</v>
      </c>
      <c r="K13" s="11"/>
      <c r="L13" s="93"/>
      <c r="M13" s="12"/>
      <c r="N13" s="13"/>
      <c r="O13" s="92"/>
      <c r="P13" s="211"/>
      <c r="Q13" s="210"/>
      <c r="R13" s="12"/>
      <c r="S13" s="13"/>
      <c r="T13" s="92"/>
      <c r="U13" s="95">
        <v>2</v>
      </c>
      <c r="V13" s="93">
        <v>1</v>
      </c>
      <c r="W13" s="94"/>
      <c r="X13" s="13">
        <v>1</v>
      </c>
      <c r="Y13" s="14">
        <v>5</v>
      </c>
      <c r="Z13" s="11"/>
      <c r="AA13" s="12"/>
      <c r="AB13" s="12"/>
      <c r="AC13" s="13"/>
      <c r="AD13" s="14"/>
    </row>
    <row r="14" spans="1:30" ht="13.5" thickBot="1">
      <c r="A14" s="1">
        <v>1</v>
      </c>
      <c r="C14" s="10" t="s">
        <v>107</v>
      </c>
      <c r="D14" s="1" t="s">
        <v>131</v>
      </c>
      <c r="E14" s="37">
        <f t="shared" si="0"/>
        <v>16</v>
      </c>
      <c r="F14" s="37">
        <f t="shared" si="0"/>
        <v>16</v>
      </c>
      <c r="G14" s="37"/>
      <c r="H14" s="37"/>
      <c r="I14" s="10">
        <f t="shared" ref="I14" si="3">SUM(E14:H14)</f>
        <v>32</v>
      </c>
      <c r="J14" s="26">
        <f t="shared" si="1"/>
        <v>5</v>
      </c>
      <c r="K14" s="11"/>
      <c r="L14" s="93"/>
      <c r="M14" s="12"/>
      <c r="N14" s="13"/>
      <c r="O14" s="92"/>
      <c r="P14" s="198">
        <v>2</v>
      </c>
      <c r="Q14" s="187">
        <v>2</v>
      </c>
      <c r="R14" s="12"/>
      <c r="S14" s="13"/>
      <c r="T14" s="92">
        <v>5</v>
      </c>
      <c r="U14" s="188"/>
      <c r="V14" s="211"/>
      <c r="W14" s="94"/>
      <c r="X14" s="13"/>
      <c r="Y14" s="14"/>
      <c r="Z14" s="11"/>
      <c r="AA14" s="12"/>
      <c r="AB14" s="12"/>
      <c r="AC14" s="13"/>
      <c r="AD14" s="14"/>
    </row>
    <row r="15" spans="1:30">
      <c r="A15" s="1">
        <v>1</v>
      </c>
      <c r="C15" s="10" t="s">
        <v>117</v>
      </c>
      <c r="D15" s="23" t="s">
        <v>148</v>
      </c>
      <c r="E15" s="37"/>
      <c r="F15" s="37"/>
      <c r="G15" s="37">
        <v>8</v>
      </c>
      <c r="H15" s="37">
        <f t="shared" si="0"/>
        <v>0</v>
      </c>
      <c r="I15" s="10">
        <f>SUM(E15:H15)</f>
        <v>8</v>
      </c>
      <c r="J15" s="26">
        <f t="shared" si="1"/>
        <v>1</v>
      </c>
      <c r="K15" s="11"/>
      <c r="L15" s="93"/>
      <c r="M15" s="12">
        <v>1</v>
      </c>
      <c r="N15" s="13"/>
      <c r="O15" s="92">
        <v>1</v>
      </c>
      <c r="P15" s="197"/>
      <c r="Q15" s="93"/>
      <c r="R15" s="12"/>
      <c r="S15" s="13"/>
      <c r="T15" s="92"/>
      <c r="U15" s="204"/>
      <c r="V15" s="93"/>
      <c r="W15" s="12"/>
      <c r="X15" s="13"/>
      <c r="Y15" s="14"/>
      <c r="Z15" s="11"/>
      <c r="AA15" s="12"/>
      <c r="AB15" s="12"/>
      <c r="AC15" s="13"/>
      <c r="AD15" s="14"/>
    </row>
    <row r="16" spans="1:30">
      <c r="A16" s="1">
        <v>1</v>
      </c>
      <c r="C16" s="10"/>
      <c r="E16" s="37"/>
      <c r="F16" s="38"/>
      <c r="G16" s="38"/>
      <c r="H16" s="39"/>
      <c r="I16" s="10"/>
      <c r="J16" s="26"/>
      <c r="K16" s="11"/>
      <c r="L16" s="93"/>
      <c r="M16" s="12"/>
      <c r="N16" s="13"/>
      <c r="O16" s="14"/>
      <c r="P16" s="11"/>
      <c r="Q16" s="12"/>
      <c r="R16" s="12"/>
      <c r="S16" s="13"/>
      <c r="T16" s="14"/>
      <c r="U16" s="11"/>
      <c r="V16" s="12"/>
      <c r="W16" s="12"/>
      <c r="X16" s="13"/>
      <c r="Y16" s="14"/>
      <c r="Z16" s="95"/>
      <c r="AA16" s="94"/>
      <c r="AB16" s="94"/>
      <c r="AC16" s="13"/>
      <c r="AD16" s="14"/>
    </row>
    <row r="17" spans="1:30">
      <c r="A17" s="1">
        <v>1</v>
      </c>
      <c r="C17" s="10"/>
      <c r="D17" s="79"/>
      <c r="E17" s="37"/>
      <c r="F17" s="38"/>
      <c r="G17" s="38"/>
      <c r="H17" s="39"/>
      <c r="I17" s="10"/>
      <c r="J17" s="26"/>
      <c r="K17" s="11"/>
      <c r="L17" s="93"/>
      <c r="M17" s="12"/>
      <c r="N17" s="13"/>
      <c r="O17" s="14"/>
      <c r="P17" s="11"/>
      <c r="Q17" s="12"/>
      <c r="R17" s="12"/>
      <c r="S17" s="13"/>
      <c r="T17" s="14"/>
      <c r="U17" s="11"/>
      <c r="V17" s="12"/>
      <c r="W17" s="12"/>
      <c r="X17" s="13"/>
      <c r="Y17" s="14"/>
      <c r="Z17" s="11"/>
      <c r="AA17" s="12"/>
      <c r="AB17" s="12"/>
      <c r="AC17" s="13"/>
      <c r="AD17" s="14"/>
    </row>
    <row r="18" spans="1:30">
      <c r="A18" s="1">
        <v>1</v>
      </c>
      <c r="C18" s="10"/>
      <c r="D18" s="23"/>
      <c r="E18" s="37"/>
      <c r="F18" s="38"/>
      <c r="G18" s="38"/>
      <c r="H18" s="39"/>
      <c r="I18" s="10"/>
      <c r="J18" s="26"/>
      <c r="K18" s="11"/>
      <c r="L18" s="12"/>
      <c r="M18" s="12"/>
      <c r="N18" s="13"/>
      <c r="O18" s="14"/>
      <c r="P18" s="11"/>
      <c r="Q18" s="12"/>
      <c r="R18" s="12"/>
      <c r="S18" s="13"/>
      <c r="T18" s="14"/>
      <c r="U18" s="11"/>
      <c r="V18" s="12"/>
      <c r="W18" s="12"/>
      <c r="X18" s="13"/>
      <c r="Y18" s="14"/>
      <c r="Z18" s="11"/>
      <c r="AA18" s="12"/>
      <c r="AB18" s="12"/>
      <c r="AC18" s="13"/>
      <c r="AD18" s="14"/>
    </row>
    <row r="19" spans="1:30">
      <c r="A19" s="1">
        <v>2</v>
      </c>
      <c r="C19" s="523" t="s">
        <v>14</v>
      </c>
      <c r="D19" s="524"/>
      <c r="E19" s="31">
        <f t="shared" ref="E19:J19" si="4">SUM(E8:E18)</f>
        <v>96</v>
      </c>
      <c r="F19" s="32">
        <f t="shared" si="4"/>
        <v>32</v>
      </c>
      <c r="G19" s="32">
        <f t="shared" si="4"/>
        <v>32</v>
      </c>
      <c r="H19" s="32">
        <f t="shared" si="4"/>
        <v>32</v>
      </c>
      <c r="I19" s="514">
        <f t="shared" si="4"/>
        <v>192</v>
      </c>
      <c r="J19" s="507">
        <f t="shared" si="4"/>
        <v>33</v>
      </c>
      <c r="K19" s="33">
        <f>SUM(K8:K18)</f>
        <v>3</v>
      </c>
      <c r="L19" s="34">
        <f>SUM(L8:L18)-SUMIF($D$8:$D$18,"WF",L8:L18)</f>
        <v>1</v>
      </c>
      <c r="M19" s="34">
        <f>SUM(M8:M18)</f>
        <v>3</v>
      </c>
      <c r="N19" s="35"/>
      <c r="O19" s="507">
        <f>SUM(O8:O18)</f>
        <v>9</v>
      </c>
      <c r="P19" s="33">
        <f>SUM(P8:P18)</f>
        <v>6</v>
      </c>
      <c r="Q19" s="34">
        <f>SUM(Q8:Q18)-SUMIF($D$8:$D$18,"WF",Q8:Q18)</f>
        <v>2</v>
      </c>
      <c r="R19" s="34">
        <v>1</v>
      </c>
      <c r="S19" s="35">
        <f t="shared" ref="S19:Y19" si="5">SUM(S8:S18)</f>
        <v>2</v>
      </c>
      <c r="T19" s="507">
        <f t="shared" si="5"/>
        <v>15</v>
      </c>
      <c r="U19" s="33">
        <f t="shared" si="5"/>
        <v>3</v>
      </c>
      <c r="V19" s="34">
        <f t="shared" si="5"/>
        <v>1</v>
      </c>
      <c r="W19" s="34">
        <f t="shared" si="5"/>
        <v>0</v>
      </c>
      <c r="X19" s="34">
        <f t="shared" si="5"/>
        <v>2</v>
      </c>
      <c r="Y19" s="507">
        <f t="shared" si="5"/>
        <v>9</v>
      </c>
      <c r="Z19" s="33"/>
      <c r="AA19" s="34"/>
      <c r="AB19" s="34"/>
      <c r="AC19" s="35"/>
      <c r="AD19" s="507"/>
    </row>
    <row r="20" spans="1:30">
      <c r="C20" s="525"/>
      <c r="D20" s="526"/>
      <c r="E20" s="509" t="str">
        <f>CONCATENATE(SUM(K20:Y20)," godz. x ",8," zjazdów")</f>
        <v>24 godz. x 8 zjazdów</v>
      </c>
      <c r="F20" s="510"/>
      <c r="G20" s="510"/>
      <c r="H20" s="510"/>
      <c r="I20" s="515"/>
      <c r="J20" s="508"/>
      <c r="K20" s="509">
        <f>SUM(K19:N19)</f>
        <v>7</v>
      </c>
      <c r="L20" s="510"/>
      <c r="M20" s="510"/>
      <c r="N20" s="511"/>
      <c r="O20" s="508"/>
      <c r="P20" s="509">
        <f>SUM(P19:S19)</f>
        <v>11</v>
      </c>
      <c r="Q20" s="510"/>
      <c r="R20" s="510"/>
      <c r="S20" s="511"/>
      <c r="T20" s="508"/>
      <c r="U20" s="509">
        <f>SUM(U19:X19)</f>
        <v>6</v>
      </c>
      <c r="V20" s="510"/>
      <c r="W20" s="510"/>
      <c r="X20" s="511"/>
      <c r="Y20" s="508"/>
      <c r="Z20" s="509"/>
      <c r="AA20" s="510"/>
      <c r="AB20" s="510"/>
      <c r="AC20" s="511"/>
      <c r="AD20" s="508"/>
    </row>
    <row r="21" spans="1:30">
      <c r="C21" s="512" t="s">
        <v>26</v>
      </c>
      <c r="D21" s="513"/>
      <c r="E21" s="20">
        <f>SUM(K21:Z21)</f>
        <v>4</v>
      </c>
      <c r="K21" s="20">
        <v>1</v>
      </c>
      <c r="P21" s="20">
        <v>2</v>
      </c>
      <c r="U21" s="20">
        <v>1</v>
      </c>
      <c r="Z21" s="20"/>
    </row>
    <row r="22" spans="1:30" ht="13.5" thickBot="1"/>
    <row r="23" spans="1:30" ht="13.5" thickBot="1">
      <c r="W23" s="201">
        <v>2</v>
      </c>
      <c r="X23" s="199">
        <v>1</v>
      </c>
      <c r="Y23" s="1" t="s">
        <v>37</v>
      </c>
    </row>
    <row r="24" spans="1:30" ht="13.5" thickBot="1">
      <c r="W24" s="200">
        <v>2</v>
      </c>
      <c r="X24" s="73"/>
    </row>
    <row r="25" spans="1:30" ht="13.5" thickTop="1">
      <c r="M25" s="185"/>
      <c r="W25" s="77"/>
    </row>
    <row r="30" spans="1:30">
      <c r="D30" s="185"/>
    </row>
    <row r="40" spans="4:4">
      <c r="D40" s="22"/>
    </row>
  </sheetData>
  <customSheetViews>
    <customSheetView guid="{6B99072D-06CA-45F2-AB39-36A02907F114}" hiddenColumns="1" topLeftCell="B1">
      <selection activeCell="Q37" sqref="Q37"/>
      <pageMargins left="0.70866141732283472" right="0.70866141732283472" top="0.74803149606299213" bottom="0.74803149606299213" header="0.31496062992125984" footer="0.31496062992125984"/>
      <printOptions horizontalCentered="1"/>
      <pageSetup paperSize="9" scale="95" orientation="landscape" r:id="rId1"/>
    </customSheetView>
    <customSheetView guid="{0CB504F8-1912-44EF-9680-C10E80AD96BC}" hiddenColumns="1" topLeftCell="B1">
      <selection activeCell="Q37" sqref="Q37"/>
      <pageMargins left="0.70866141732283472" right="0.70866141732283472" top="0.74803149606299213" bottom="0.74803149606299213" header="0.31496062992125984" footer="0.31496062992125984"/>
      <printOptions horizontalCentered="1"/>
      <pageSetup paperSize="9" scale="95" orientation="landscape" r:id="rId2"/>
    </customSheetView>
    <customSheetView guid="{239E246F-8917-4B7B-8E0A-19F175DE7D9A}" hiddenColumns="1" topLeftCell="B1">
      <selection activeCell="E20" sqref="E20:H20"/>
      <pageMargins left="0.70866141732283472" right="0.70866141732283472" top="0.74803149606299213" bottom="0.74803149606299213" header="0.31496062992125984" footer="0.31496062992125984"/>
      <printOptions horizontalCentered="1"/>
      <pageSetup paperSize="9" scale="95" orientation="landscape" r:id="rId3"/>
    </customSheetView>
    <customSheetView guid="{1A83F9A0-CB09-4569-89A4-805D1EFA0A6D}" hiddenColumns="1" topLeftCell="B1">
      <selection activeCell="E20" sqref="E20:H20"/>
      <pageMargins left="0.70866141732283472" right="0.70866141732283472" top="0.74803149606299213" bottom="0.74803149606299213" header="0.31496062992125984" footer="0.31496062992125984"/>
      <printOptions horizontalCentered="1"/>
      <pageSetup paperSize="9" scale="95" orientation="landscape" r:id="rId4"/>
    </customSheetView>
    <customSheetView guid="{42644E2A-28AE-4EC2-B515-5FE83F7FB241}" hiddenColumns="1" topLeftCell="B1">
      <selection activeCell="E20" sqref="E20:H20"/>
      <pageMargins left="0.70866141732283472" right="0.70866141732283472" top="0.74803149606299213" bottom="0.74803149606299213" header="0.31496062992125984" footer="0.31496062992125984"/>
      <printOptions horizontalCentered="1"/>
      <pageSetup paperSize="9" scale="95" orientation="landscape" r:id="rId5"/>
    </customSheetView>
    <customSheetView guid="{626A0908-4B9A-4C44-9265-EBA9804284D3}" hiddenColumns="1" topLeftCell="B1">
      <selection activeCell="E20" sqref="E20:H20"/>
      <pageMargins left="0.70866141732283472" right="0.70866141732283472" top="0.74803149606299213" bottom="0.74803149606299213" header="0.31496062992125984" footer="0.31496062992125984"/>
      <printOptions horizontalCentered="1"/>
      <pageSetup paperSize="9" scale="95" orientation="landscape" r:id="rId6"/>
    </customSheetView>
    <customSheetView guid="{754E505B-179A-4D75-85CA-0ADF977B7FD6}" hiddenColumns="1" topLeftCell="B1">
      <selection activeCell="E20" sqref="E20:H20"/>
      <pageMargins left="0.70866141732283472" right="0.70866141732283472" top="0.74803149606299213" bottom="0.74803149606299213" header="0.31496062992125984" footer="0.31496062992125984"/>
      <printOptions horizontalCentered="1"/>
      <pageSetup paperSize="9" scale="95" orientation="landscape" r:id="rId7"/>
    </customSheetView>
  </customSheetViews>
  <mergeCells count="20">
    <mergeCell ref="Z20:AC20"/>
    <mergeCell ref="C21:D21"/>
    <mergeCell ref="Z6:AD6"/>
    <mergeCell ref="C19:D20"/>
    <mergeCell ref="I19:I20"/>
    <mergeCell ref="J19:J20"/>
    <mergeCell ref="O19:O20"/>
    <mergeCell ref="T19:T20"/>
    <mergeCell ref="Y19:Y20"/>
    <mergeCell ref="AD19:AD20"/>
    <mergeCell ref="E20:H20"/>
    <mergeCell ref="K20:N20"/>
    <mergeCell ref="C6:C7"/>
    <mergeCell ref="D6:D7"/>
    <mergeCell ref="E6:J6"/>
    <mergeCell ref="K6:O6"/>
    <mergeCell ref="P6:T6"/>
    <mergeCell ref="U6:Y6"/>
    <mergeCell ref="P20:S20"/>
    <mergeCell ref="U20:X20"/>
  </mergeCells>
  <dataValidations count="2">
    <dataValidation type="whole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T19 X20 U19:W20 K19:N20 O19 X19:Y19 P19:S20 Z19:AC20 AD19">
      <formula1>0</formula1>
      <formula2>9</formula2>
    </dataValidation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K16:AD18 K11:K15 L8:AD15 K8:K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"/>
  <sheetViews>
    <sheetView topLeftCell="B1" workbookViewId="0">
      <selection activeCell="J35" sqref="J35"/>
    </sheetView>
  </sheetViews>
  <sheetFormatPr defaultRowHeight="12.75"/>
  <cols>
    <col min="1" max="1" width="6.7109375" style="1" hidden="1" customWidth="1"/>
    <col min="2" max="2" width="1.7109375" style="1" customWidth="1"/>
    <col min="3" max="3" width="5.140625" style="1" customWidth="1"/>
    <col min="4" max="4" width="35.85546875" style="1" customWidth="1"/>
    <col min="5" max="5" width="4.42578125" style="1" customWidth="1"/>
    <col min="6" max="6" width="4.28515625" style="1" customWidth="1"/>
    <col min="7" max="7" width="3.42578125" style="1" customWidth="1"/>
    <col min="8" max="8" width="3.85546875" style="1" customWidth="1"/>
    <col min="9" max="10" width="5" style="1" customWidth="1"/>
    <col min="11" max="14" width="2.7109375" style="1" customWidth="1"/>
    <col min="15" max="15" width="5" style="1" customWidth="1"/>
    <col min="16" max="19" width="2.7109375" style="1" customWidth="1"/>
    <col min="20" max="20" width="5" style="1" customWidth="1"/>
    <col min="21" max="24" width="2.7109375" style="1" customWidth="1"/>
    <col min="25" max="25" width="5" style="1" customWidth="1"/>
    <col min="26" max="29" width="2.7109375" style="1" customWidth="1"/>
    <col min="30" max="30" width="5" style="1" customWidth="1"/>
    <col min="31" max="31" width="1.7109375" style="1" customWidth="1"/>
    <col min="32" max="34" width="2.7109375" style="1" customWidth="1"/>
    <col min="35" max="35" width="5" style="1" customWidth="1"/>
    <col min="36" max="39" width="2.7109375" style="1" customWidth="1"/>
    <col min="40" max="40" width="5" style="1" customWidth="1"/>
    <col min="41" max="44" width="2.7109375" style="1" customWidth="1"/>
    <col min="45" max="45" width="5" style="1" customWidth="1"/>
    <col min="46" max="49" width="2.7109375" style="1" customWidth="1"/>
    <col min="50" max="50" width="5" style="1" customWidth="1"/>
    <col min="51" max="16384" width="9.140625" style="1"/>
  </cols>
  <sheetData>
    <row r="1" spans="1:30">
      <c r="D1" s="22"/>
    </row>
    <row r="2" spans="1:30" ht="15.75">
      <c r="C2" s="22"/>
      <c r="D2" s="2" t="s">
        <v>15</v>
      </c>
      <c r="E2" s="3" t="s">
        <v>133</v>
      </c>
    </row>
    <row r="3" spans="1:30" ht="15.75">
      <c r="C3" s="22"/>
      <c r="D3" s="2"/>
      <c r="E3" s="3" t="s">
        <v>134</v>
      </c>
    </row>
    <row r="4" spans="1:30" ht="15.75">
      <c r="C4" s="22"/>
      <c r="D4" s="2" t="s">
        <v>16</v>
      </c>
      <c r="E4" s="3" t="s">
        <v>91</v>
      </c>
    </row>
    <row r="5" spans="1:30" ht="15.75">
      <c r="C5" s="3"/>
      <c r="D5" s="22"/>
      <c r="E5" s="4"/>
    </row>
    <row r="6" spans="1:30" ht="12.75" customHeight="1">
      <c r="C6" s="516" t="s">
        <v>5</v>
      </c>
      <c r="D6" s="521" t="s">
        <v>92</v>
      </c>
      <c r="E6" s="518" t="s">
        <v>13</v>
      </c>
      <c r="F6" s="519"/>
      <c r="G6" s="519"/>
      <c r="H6" s="519"/>
      <c r="I6" s="519"/>
      <c r="J6" s="520"/>
      <c r="K6" s="504" t="s">
        <v>10</v>
      </c>
      <c r="L6" s="505"/>
      <c r="M6" s="505"/>
      <c r="N6" s="505"/>
      <c r="O6" s="506"/>
      <c r="P6" s="504" t="s">
        <v>11</v>
      </c>
      <c r="Q6" s="505"/>
      <c r="R6" s="505"/>
      <c r="S6" s="505"/>
      <c r="T6" s="506"/>
      <c r="U6" s="504" t="s">
        <v>12</v>
      </c>
      <c r="V6" s="505"/>
      <c r="W6" s="505"/>
      <c r="X6" s="505"/>
      <c r="Y6" s="506"/>
      <c r="Z6" s="504" t="s">
        <v>42</v>
      </c>
      <c r="AA6" s="505"/>
      <c r="AB6" s="505"/>
      <c r="AC6" s="505"/>
      <c r="AD6" s="506"/>
    </row>
    <row r="7" spans="1:30" ht="16.5" thickBot="1">
      <c r="A7" s="1">
        <v>2</v>
      </c>
      <c r="C7" s="517"/>
      <c r="D7" s="522"/>
      <c r="E7" s="6" t="s">
        <v>0</v>
      </c>
      <c r="F7" s="7" t="s">
        <v>1</v>
      </c>
      <c r="G7" s="7" t="s">
        <v>2</v>
      </c>
      <c r="H7" s="8" t="s">
        <v>3</v>
      </c>
      <c r="I7" s="25" t="s">
        <v>4</v>
      </c>
      <c r="J7" s="9" t="s">
        <v>23</v>
      </c>
      <c r="K7" s="6" t="s">
        <v>0</v>
      </c>
      <c r="L7" s="7" t="s">
        <v>1</v>
      </c>
      <c r="M7" s="7" t="s">
        <v>2</v>
      </c>
      <c r="N7" s="8" t="s">
        <v>3</v>
      </c>
      <c r="O7" s="9" t="s">
        <v>23</v>
      </c>
      <c r="P7" s="202" t="s">
        <v>0</v>
      </c>
      <c r="Q7" s="7" t="s">
        <v>1</v>
      </c>
      <c r="R7" s="7" t="s">
        <v>2</v>
      </c>
      <c r="S7" s="8" t="s">
        <v>3</v>
      </c>
      <c r="T7" s="9" t="s">
        <v>23</v>
      </c>
      <c r="U7" s="6" t="s">
        <v>0</v>
      </c>
      <c r="V7" s="7" t="s">
        <v>1</v>
      </c>
      <c r="W7" s="7" t="s">
        <v>2</v>
      </c>
      <c r="X7" s="8" t="s">
        <v>3</v>
      </c>
      <c r="Y7" s="9" t="s">
        <v>23</v>
      </c>
      <c r="Z7" s="6" t="s">
        <v>0</v>
      </c>
      <c r="AA7" s="7" t="s">
        <v>1</v>
      </c>
      <c r="AB7" s="7" t="s">
        <v>2</v>
      </c>
      <c r="AC7" s="8" t="s">
        <v>3</v>
      </c>
      <c r="AD7" s="9" t="s">
        <v>23</v>
      </c>
    </row>
    <row r="8" spans="1:30" ht="13.5" thickBot="1">
      <c r="A8" s="1">
        <v>1</v>
      </c>
      <c r="C8" s="10" t="s">
        <v>93</v>
      </c>
      <c r="D8" s="78" t="s">
        <v>118</v>
      </c>
      <c r="E8" s="37">
        <f>8*SUMIF($K$7:$Y$7,E$7,$K8:$Y8)</f>
        <v>8</v>
      </c>
      <c r="F8" s="38">
        <f>8*SUMIF($K$7:$Y$7,F$7,$K8:$Y8)</f>
        <v>8</v>
      </c>
      <c r="G8" s="38"/>
      <c r="H8" s="39">
        <v>8</v>
      </c>
      <c r="I8" s="10">
        <f>SUM(E8:H8)</f>
        <v>24</v>
      </c>
      <c r="J8" s="26">
        <f t="shared" ref="J8:J15" si="0">SUMIF($K$7:$Y$7,J$7,$K8:$Y8)</f>
        <v>5</v>
      </c>
      <c r="K8" s="36"/>
      <c r="L8" s="93"/>
      <c r="M8" s="12"/>
      <c r="N8" s="13"/>
      <c r="O8" s="92"/>
      <c r="P8" s="198">
        <v>1</v>
      </c>
      <c r="Q8" s="187">
        <v>1</v>
      </c>
      <c r="R8" s="12"/>
      <c r="S8" s="13">
        <v>1</v>
      </c>
      <c r="T8" s="14">
        <v>5</v>
      </c>
      <c r="U8" s="95"/>
      <c r="V8" s="94"/>
      <c r="W8" s="94"/>
      <c r="X8" s="13"/>
      <c r="Y8" s="14"/>
      <c r="Z8" s="11"/>
      <c r="AA8" s="12"/>
      <c r="AB8" s="12"/>
      <c r="AC8" s="13"/>
      <c r="AD8" s="14"/>
    </row>
    <row r="9" spans="1:30" ht="13.5" thickBot="1">
      <c r="A9" s="1">
        <v>1</v>
      </c>
      <c r="C9" s="10" t="s">
        <v>94</v>
      </c>
      <c r="D9" s="23" t="s">
        <v>119</v>
      </c>
      <c r="E9" s="37">
        <f>8*SUMIF($K$7:$Y$7,E$7,$K9:$Y9)</f>
        <v>24</v>
      </c>
      <c r="F9" s="38">
        <f>8*SUMIF($K$7:$Y$7,F$7,$K9:$Y9)</f>
        <v>8</v>
      </c>
      <c r="G9" s="38">
        <v>16</v>
      </c>
      <c r="H9" s="39"/>
      <c r="I9" s="10">
        <f t="shared" ref="I9:I14" si="1">SUM(E9:H9)</f>
        <v>48</v>
      </c>
      <c r="J9" s="196">
        <f t="shared" si="0"/>
        <v>8</v>
      </c>
      <c r="K9" s="198">
        <v>2</v>
      </c>
      <c r="L9" s="187">
        <v>1</v>
      </c>
      <c r="M9" s="12">
        <v>2</v>
      </c>
      <c r="N9" s="13"/>
      <c r="O9" s="92">
        <v>7</v>
      </c>
      <c r="P9" s="217">
        <v>1</v>
      </c>
      <c r="Q9" s="210"/>
      <c r="R9" s="12"/>
      <c r="S9" s="13"/>
      <c r="T9" s="14">
        <v>1</v>
      </c>
      <c r="U9" s="36"/>
      <c r="V9" s="12"/>
      <c r="W9" s="12"/>
      <c r="X9" s="13"/>
      <c r="Y9" s="14"/>
      <c r="Z9" s="11"/>
      <c r="AA9" s="12"/>
      <c r="AB9" s="12"/>
      <c r="AC9" s="13"/>
      <c r="AD9" s="14"/>
    </row>
    <row r="10" spans="1:30" ht="13.5" thickBot="1">
      <c r="A10" s="1">
        <v>1</v>
      </c>
      <c r="C10" s="10" t="s">
        <v>95</v>
      </c>
      <c r="D10" s="23" t="s">
        <v>125</v>
      </c>
      <c r="E10" s="37">
        <v>8</v>
      </c>
      <c r="F10" s="38">
        <v>8</v>
      </c>
      <c r="G10" s="38"/>
      <c r="H10" s="39"/>
      <c r="I10" s="10">
        <f t="shared" si="1"/>
        <v>16</v>
      </c>
      <c r="J10" s="26">
        <f t="shared" si="0"/>
        <v>2</v>
      </c>
      <c r="K10" s="216">
        <v>1</v>
      </c>
      <c r="L10" s="93">
        <v>1</v>
      </c>
      <c r="M10" s="12"/>
      <c r="N10" s="13"/>
      <c r="O10" s="92">
        <v>2</v>
      </c>
      <c r="P10" s="206"/>
      <c r="Q10" s="93"/>
      <c r="R10" s="12"/>
      <c r="S10" s="13"/>
      <c r="T10" s="92"/>
      <c r="U10" s="275"/>
      <c r="V10" s="211"/>
      <c r="W10" s="12"/>
      <c r="X10" s="13"/>
      <c r="Y10" s="14"/>
      <c r="Z10" s="11"/>
      <c r="AA10" s="12"/>
      <c r="AB10" s="12"/>
      <c r="AC10" s="13"/>
      <c r="AD10" s="14"/>
    </row>
    <row r="11" spans="1:30" ht="13.5" thickBot="1">
      <c r="A11" s="1">
        <v>1</v>
      </c>
      <c r="C11" s="10" t="s">
        <v>96</v>
      </c>
      <c r="D11" s="23" t="s">
        <v>120</v>
      </c>
      <c r="E11" s="37">
        <f t="shared" ref="E11:F13" si="2">8*SUMIF($K$7:$Y$7,E$7,$K11:$Y11)</f>
        <v>24</v>
      </c>
      <c r="F11" s="38">
        <f t="shared" si="2"/>
        <v>0</v>
      </c>
      <c r="G11" s="38">
        <v>8</v>
      </c>
      <c r="H11" s="39">
        <v>8</v>
      </c>
      <c r="I11" s="10">
        <f>SUM(E11:H11)</f>
        <v>40</v>
      </c>
      <c r="J11" s="26">
        <f t="shared" si="0"/>
        <v>6</v>
      </c>
      <c r="K11" s="11"/>
      <c r="L11" s="93"/>
      <c r="M11" s="12"/>
      <c r="N11" s="13"/>
      <c r="O11" s="92"/>
      <c r="P11" s="198">
        <v>2</v>
      </c>
      <c r="Q11" s="210"/>
      <c r="R11" s="12">
        <v>1</v>
      </c>
      <c r="S11" s="13"/>
      <c r="T11" s="14">
        <v>4</v>
      </c>
      <c r="U11" s="11">
        <v>1</v>
      </c>
      <c r="V11" s="12"/>
      <c r="W11" s="12"/>
      <c r="X11" s="13">
        <v>1</v>
      </c>
      <c r="Y11" s="14">
        <v>2</v>
      </c>
      <c r="Z11" s="11"/>
      <c r="AA11" s="12"/>
      <c r="AB11" s="12"/>
      <c r="AC11" s="13"/>
      <c r="AD11" s="14"/>
    </row>
    <row r="12" spans="1:30" ht="13.5" thickBot="1">
      <c r="A12" s="1">
        <v>1</v>
      </c>
      <c r="C12" s="10" t="s">
        <v>97</v>
      </c>
      <c r="D12" s="186" t="s">
        <v>121</v>
      </c>
      <c r="E12" s="37">
        <f t="shared" si="2"/>
        <v>16</v>
      </c>
      <c r="F12" s="38">
        <f t="shared" si="2"/>
        <v>8</v>
      </c>
      <c r="G12" s="38"/>
      <c r="H12" s="39"/>
      <c r="I12" s="10">
        <f>SUM(E12:H12)</f>
        <v>24</v>
      </c>
      <c r="J12" s="26">
        <f t="shared" si="0"/>
        <v>3</v>
      </c>
      <c r="K12" s="36"/>
      <c r="L12" s="93"/>
      <c r="M12" s="12"/>
      <c r="N12" s="13"/>
      <c r="O12" s="92"/>
      <c r="P12" s="189">
        <v>2</v>
      </c>
      <c r="Q12" s="93">
        <v>1</v>
      </c>
      <c r="R12" s="12"/>
      <c r="S12" s="13"/>
      <c r="T12" s="92">
        <v>3</v>
      </c>
      <c r="U12" s="212"/>
      <c r="V12" s="210"/>
      <c r="W12" s="12"/>
      <c r="X12" s="13"/>
      <c r="Y12" s="14"/>
      <c r="Z12" s="11"/>
      <c r="AA12" s="12"/>
      <c r="AB12" s="12"/>
      <c r="AC12" s="13"/>
      <c r="AD12" s="14"/>
    </row>
    <row r="13" spans="1:30" ht="13.5" thickBot="1">
      <c r="A13" s="1">
        <v>1</v>
      </c>
      <c r="C13" s="10" t="s">
        <v>98</v>
      </c>
      <c r="D13" s="1" t="s">
        <v>122</v>
      </c>
      <c r="E13" s="37">
        <f t="shared" si="2"/>
        <v>8</v>
      </c>
      <c r="F13" s="38">
        <f t="shared" si="2"/>
        <v>0</v>
      </c>
      <c r="G13" s="38">
        <v>8</v>
      </c>
      <c r="H13" s="39"/>
      <c r="I13" s="10">
        <f t="shared" si="1"/>
        <v>16</v>
      </c>
      <c r="J13" s="196">
        <f t="shared" si="0"/>
        <v>4</v>
      </c>
      <c r="K13" s="211"/>
      <c r="L13" s="210"/>
      <c r="M13" s="12"/>
      <c r="N13" s="13"/>
      <c r="O13" s="92"/>
      <c r="P13" s="188"/>
      <c r="Q13" s="93"/>
      <c r="R13" s="12"/>
      <c r="S13" s="13"/>
      <c r="T13" s="92"/>
      <c r="U13" s="198">
        <v>1</v>
      </c>
      <c r="V13" s="93"/>
      <c r="W13" s="94">
        <v>1</v>
      </c>
      <c r="X13" s="13"/>
      <c r="Y13" s="14">
        <v>4</v>
      </c>
      <c r="Z13" s="11"/>
      <c r="AA13" s="12"/>
      <c r="AB13" s="12"/>
      <c r="AC13" s="13"/>
      <c r="AD13" s="14"/>
    </row>
    <row r="14" spans="1:30">
      <c r="A14" s="1">
        <v>1</v>
      </c>
      <c r="C14" s="10" t="s">
        <v>99</v>
      </c>
      <c r="D14" s="23" t="s">
        <v>149</v>
      </c>
      <c r="E14" s="37">
        <v>8</v>
      </c>
      <c r="F14" s="38"/>
      <c r="G14" s="38"/>
      <c r="H14" s="39">
        <f>8*SUMIF($K$7:$Y$7,H$7,$K14:$Y14)</f>
        <v>8</v>
      </c>
      <c r="I14" s="10">
        <f t="shared" si="1"/>
        <v>16</v>
      </c>
      <c r="J14" s="26">
        <f t="shared" si="0"/>
        <v>3</v>
      </c>
      <c r="K14" s="197"/>
      <c r="L14" s="93"/>
      <c r="M14" s="12"/>
      <c r="N14" s="13"/>
      <c r="O14" s="92"/>
      <c r="P14" s="207"/>
      <c r="Q14" s="93"/>
      <c r="R14" s="12"/>
      <c r="S14" s="13"/>
      <c r="T14" s="92"/>
      <c r="U14" s="205">
        <v>1</v>
      </c>
      <c r="V14" s="93"/>
      <c r="W14" s="94"/>
      <c r="X14" s="13">
        <v>1</v>
      </c>
      <c r="Y14" s="14">
        <v>3</v>
      </c>
      <c r="Z14" s="11"/>
      <c r="AA14" s="12"/>
      <c r="AB14" s="12"/>
      <c r="AC14" s="13"/>
      <c r="AD14" s="14"/>
    </row>
    <row r="15" spans="1:30">
      <c r="A15" s="1">
        <v>1</v>
      </c>
      <c r="C15" s="10" t="s">
        <v>124</v>
      </c>
      <c r="D15" s="23" t="s">
        <v>147</v>
      </c>
      <c r="E15" s="37"/>
      <c r="F15" s="38"/>
      <c r="G15" s="38"/>
      <c r="H15" s="39">
        <v>8</v>
      </c>
      <c r="I15" s="10">
        <f>SUM(E15:H15)</f>
        <v>8</v>
      </c>
      <c r="J15" s="26">
        <f t="shared" si="0"/>
        <v>2</v>
      </c>
      <c r="K15" s="11"/>
      <c r="L15" s="93"/>
      <c r="M15" s="12"/>
      <c r="N15" s="13"/>
      <c r="O15" s="92"/>
      <c r="P15" s="211"/>
      <c r="Q15" s="93"/>
      <c r="R15" s="12"/>
      <c r="S15" s="13">
        <v>1</v>
      </c>
      <c r="T15" s="92">
        <v>2</v>
      </c>
      <c r="U15" s="188"/>
      <c r="V15" s="93"/>
      <c r="W15" s="12"/>
      <c r="X15" s="13"/>
      <c r="Y15" s="14"/>
      <c r="Z15" s="11"/>
      <c r="AA15" s="12"/>
      <c r="AB15" s="12"/>
      <c r="AC15" s="13"/>
      <c r="AD15" s="14"/>
    </row>
    <row r="16" spans="1:30">
      <c r="A16" s="1">
        <v>1</v>
      </c>
      <c r="C16" s="10"/>
      <c r="D16" s="79"/>
      <c r="E16" s="37"/>
      <c r="F16" s="38"/>
      <c r="G16" s="38"/>
      <c r="H16" s="39"/>
      <c r="I16" s="10"/>
      <c r="J16" s="26"/>
      <c r="K16" s="11"/>
      <c r="L16" s="93"/>
      <c r="M16" s="12"/>
      <c r="N16" s="13"/>
      <c r="O16" s="14"/>
      <c r="P16" s="197"/>
      <c r="Q16" s="12"/>
      <c r="R16" s="12"/>
      <c r="S16" s="13"/>
      <c r="T16" s="14"/>
      <c r="U16" s="11"/>
      <c r="V16" s="12"/>
      <c r="W16" s="12"/>
      <c r="X16" s="13"/>
      <c r="Y16" s="14"/>
      <c r="Z16" s="11"/>
      <c r="AA16" s="12"/>
      <c r="AB16" s="12"/>
      <c r="AC16" s="13"/>
      <c r="AD16" s="14"/>
    </row>
    <row r="17" spans="1:30">
      <c r="A17" s="1">
        <v>2</v>
      </c>
      <c r="C17" s="523" t="s">
        <v>14</v>
      </c>
      <c r="D17" s="524"/>
      <c r="E17" s="31">
        <f>SUM(E8:E15)</f>
        <v>96</v>
      </c>
      <c r="F17" s="32">
        <f>SUM(F8:F15)</f>
        <v>32</v>
      </c>
      <c r="G17" s="32">
        <f>SUM(G8:G15)</f>
        <v>32</v>
      </c>
      <c r="H17" s="32">
        <f>SUM(H8:H15)</f>
        <v>32</v>
      </c>
      <c r="I17" s="514">
        <f>SUM(I8:I15)</f>
        <v>192</v>
      </c>
      <c r="J17" s="507">
        <f>SUM(J8:J16)</f>
        <v>33</v>
      </c>
      <c r="K17" s="33">
        <f>SUM(K8:K16)</f>
        <v>3</v>
      </c>
      <c r="L17" s="34">
        <f>SUM(L8:L16)-SUMIF($D$8:$D$16,"WF",L8:L16)</f>
        <v>2</v>
      </c>
      <c r="M17" s="34">
        <f>SUM(M8:M16)</f>
        <v>2</v>
      </c>
      <c r="N17" s="35">
        <f>SUM(N8:N16)</f>
        <v>0</v>
      </c>
      <c r="O17" s="507">
        <f>SUM(O8:O16)</f>
        <v>9</v>
      </c>
      <c r="P17" s="33">
        <f>SUM(P8:P16)</f>
        <v>6</v>
      </c>
      <c r="Q17" s="34">
        <f>SUM(Q8:Q16)-SUMIF($D$8:$D$16,"WF",Q8:Q16)</f>
        <v>2</v>
      </c>
      <c r="R17" s="34">
        <v>1</v>
      </c>
      <c r="S17" s="35">
        <f>SUM(S8:S16)</f>
        <v>2</v>
      </c>
      <c r="T17" s="507">
        <f>SUM(T8:T16)</f>
        <v>15</v>
      </c>
      <c r="U17" s="33">
        <f>SUM(U8:U15)</f>
        <v>3</v>
      </c>
      <c r="V17" s="34">
        <f>SUM(V8:V15)</f>
        <v>0</v>
      </c>
      <c r="W17" s="34">
        <f>SUM(W8:W15)</f>
        <v>1</v>
      </c>
      <c r="X17" s="35">
        <f>SUM(X8:X15)</f>
        <v>2</v>
      </c>
      <c r="Y17" s="507">
        <f>SUM(Y8:Y16)</f>
        <v>9</v>
      </c>
      <c r="Z17" s="33"/>
      <c r="AA17" s="34"/>
      <c r="AB17" s="34"/>
      <c r="AC17" s="35"/>
      <c r="AD17" s="507"/>
    </row>
    <row r="18" spans="1:30">
      <c r="C18" s="525"/>
      <c r="D18" s="526"/>
      <c r="E18" s="509" t="str">
        <f>CONCATENATE(SUM(K18:Y18)," godz. x ",8," zjazdów")</f>
        <v>24 godz. x 8 zjazdów</v>
      </c>
      <c r="F18" s="510"/>
      <c r="G18" s="510"/>
      <c r="H18" s="510"/>
      <c r="I18" s="515"/>
      <c r="J18" s="508"/>
      <c r="K18" s="509">
        <f>SUM(K17:N17)</f>
        <v>7</v>
      </c>
      <c r="L18" s="510"/>
      <c r="M18" s="510"/>
      <c r="N18" s="511"/>
      <c r="O18" s="508"/>
      <c r="P18" s="509">
        <f>SUM(P17:S17)</f>
        <v>11</v>
      </c>
      <c r="Q18" s="510"/>
      <c r="R18" s="510"/>
      <c r="S18" s="511"/>
      <c r="T18" s="508"/>
      <c r="U18" s="509">
        <f>SUM(U17:X17)</f>
        <v>6</v>
      </c>
      <c r="V18" s="510"/>
      <c r="W18" s="510"/>
      <c r="X18" s="511"/>
      <c r="Y18" s="508"/>
      <c r="Z18" s="509"/>
      <c r="AA18" s="510"/>
      <c r="AB18" s="510"/>
      <c r="AC18" s="511"/>
      <c r="AD18" s="508"/>
    </row>
    <row r="19" spans="1:30">
      <c r="C19" s="512" t="s">
        <v>26</v>
      </c>
      <c r="D19" s="513"/>
      <c r="E19" s="20">
        <f>SUM(K19:Z19)</f>
        <v>4</v>
      </c>
      <c r="K19" s="20">
        <v>1</v>
      </c>
      <c r="P19" s="20">
        <v>2</v>
      </c>
      <c r="U19" s="20">
        <v>1</v>
      </c>
      <c r="Z19" s="20"/>
    </row>
    <row r="21" spans="1:30" ht="13.5" thickBot="1">
      <c r="Q21" s="208">
        <v>2</v>
      </c>
      <c r="R21" s="71">
        <v>1</v>
      </c>
      <c r="S21" s="1" t="s">
        <v>37</v>
      </c>
    </row>
    <row r="22" spans="1:30" ht="13.5" thickBot="1">
      <c r="Q22" s="201">
        <v>2</v>
      </c>
      <c r="R22" s="77"/>
    </row>
    <row r="23" spans="1:30">
      <c r="Q23" s="209"/>
    </row>
    <row r="25" spans="1:30">
      <c r="H25" s="1" t="s">
        <v>170</v>
      </c>
    </row>
    <row r="28" spans="1:30">
      <c r="D28" s="185"/>
    </row>
    <row r="38" spans="4:4">
      <c r="D38" s="22"/>
    </row>
  </sheetData>
  <customSheetViews>
    <customSheetView guid="{6B99072D-06CA-45F2-AB39-36A02907F114}" hiddenColumns="1" topLeftCell="B1">
      <selection activeCell="J35" sqref="J35"/>
      <pageMargins left="0.7" right="0.7" top="0.75" bottom="0.75" header="0.3" footer="0.3"/>
      <pageSetup paperSize="9" orientation="landscape" r:id="rId1"/>
    </customSheetView>
    <customSheetView guid="{0CB504F8-1912-44EF-9680-C10E80AD96BC}" hiddenColumns="1" topLeftCell="B1">
      <selection activeCell="J35" sqref="J35"/>
      <pageMargins left="0.7" right="0.7" top="0.75" bottom="0.75" header="0.3" footer="0.3"/>
      <pageSetup paperSize="9" orientation="landscape" r:id="rId2"/>
    </customSheetView>
    <customSheetView guid="{239E246F-8917-4B7B-8E0A-19F175DE7D9A}" hiddenColumns="1" topLeftCell="B1">
      <selection activeCell="J35" sqref="J35"/>
      <pageMargins left="0.7" right="0.7" top="0.75" bottom="0.75" header="0.3" footer="0.3"/>
      <pageSetup paperSize="9" orientation="landscape" r:id="rId3"/>
    </customSheetView>
    <customSheetView guid="{1A83F9A0-CB09-4569-89A4-805D1EFA0A6D}" hiddenColumns="1" topLeftCell="B1">
      <selection activeCell="J35" sqref="J35"/>
      <pageMargins left="0.7" right="0.7" top="0.75" bottom="0.75" header="0.3" footer="0.3"/>
      <pageSetup paperSize="9" orientation="landscape" r:id="rId4"/>
    </customSheetView>
    <customSheetView guid="{42644E2A-28AE-4EC2-B515-5FE83F7FB241}" hiddenColumns="1" topLeftCell="B1">
      <selection activeCell="J35" sqref="J35"/>
      <pageMargins left="0.7" right="0.7" top="0.75" bottom="0.75" header="0.3" footer="0.3"/>
      <pageSetup paperSize="9" orientation="landscape" r:id="rId5"/>
    </customSheetView>
    <customSheetView guid="{626A0908-4B9A-4C44-9265-EBA9804284D3}" hiddenColumns="1" topLeftCell="B1">
      <selection activeCell="J35" sqref="J35"/>
      <pageMargins left="0.7" right="0.7" top="0.75" bottom="0.75" header="0.3" footer="0.3"/>
      <pageSetup paperSize="9" orientation="landscape" r:id="rId6"/>
    </customSheetView>
    <customSheetView guid="{754E505B-179A-4D75-85CA-0ADF977B7FD6}" hiddenColumns="1" topLeftCell="B1">
      <selection activeCell="J35" sqref="J35"/>
      <pageMargins left="0.7" right="0.7" top="0.75" bottom="0.75" header="0.3" footer="0.3"/>
      <pageSetup paperSize="9" orientation="landscape" r:id="rId7"/>
    </customSheetView>
  </customSheetViews>
  <mergeCells count="20">
    <mergeCell ref="Z18:AC18"/>
    <mergeCell ref="C19:D19"/>
    <mergeCell ref="Z6:AD6"/>
    <mergeCell ref="C17:D18"/>
    <mergeCell ref="I17:I18"/>
    <mergeCell ref="J17:J18"/>
    <mergeCell ref="O17:O18"/>
    <mergeCell ref="T17:T18"/>
    <mergeCell ref="Y17:Y18"/>
    <mergeCell ref="AD17:AD18"/>
    <mergeCell ref="E18:H18"/>
    <mergeCell ref="K18:N18"/>
    <mergeCell ref="C6:C7"/>
    <mergeCell ref="D6:D7"/>
    <mergeCell ref="E6:J6"/>
    <mergeCell ref="K6:O6"/>
    <mergeCell ref="P6:T6"/>
    <mergeCell ref="U6:Y6"/>
    <mergeCell ref="P18:S18"/>
    <mergeCell ref="U18:X18"/>
  </mergeCells>
  <dataValidations count="2">
    <dataValidation type="whole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T17 AD17 Z17:AC18 P17:S18 Y17 O17 U17:X18 K17:N18">
      <formula1>0</formula1>
      <formula2>9</formula2>
    </dataValidation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K11:K15 K8:K9 L8:AD15 K16:AD16"/>
  </dataValidations>
  <pageMargins left="0.7" right="0.7" top="0.75" bottom="0.75" header="0.3" footer="0.3"/>
  <pageSetup paperSize="9" orientation="landscape" r:id="rId8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9"/>
  <sheetViews>
    <sheetView topLeftCell="C1" workbookViewId="0">
      <selection activeCell="L37" sqref="L36:L37"/>
    </sheetView>
  </sheetViews>
  <sheetFormatPr defaultRowHeight="12.75"/>
  <cols>
    <col min="1" max="1" width="6.7109375" style="1" hidden="1" customWidth="1"/>
    <col min="2" max="2" width="2.42578125" style="1" customWidth="1"/>
    <col min="3" max="3" width="6.7109375" style="1" customWidth="1"/>
    <col min="4" max="4" width="38.28515625" style="1" customWidth="1"/>
    <col min="5" max="6" width="4.5703125" style="1" customWidth="1"/>
    <col min="7" max="7" width="4.140625" style="1" customWidth="1"/>
    <col min="8" max="8" width="4" style="1" customWidth="1"/>
    <col min="9" max="9" width="5" style="1" customWidth="1"/>
    <col min="10" max="10" width="4.5703125" style="1" customWidth="1"/>
    <col min="11" max="14" width="2.7109375" style="1" customWidth="1"/>
    <col min="15" max="15" width="4.42578125" style="1" customWidth="1"/>
    <col min="16" max="19" width="2.7109375" style="1" customWidth="1"/>
    <col min="20" max="20" width="4.28515625" style="1" customWidth="1"/>
    <col min="21" max="24" width="2.7109375" style="1" customWidth="1"/>
    <col min="25" max="25" width="4.5703125" style="1" customWidth="1"/>
    <col min="26" max="29" width="2.7109375" style="1" customWidth="1"/>
    <col min="30" max="30" width="4.28515625" style="1" customWidth="1"/>
    <col min="31" max="34" width="2.7109375" style="1" customWidth="1"/>
    <col min="35" max="35" width="5" style="1" customWidth="1"/>
    <col min="36" max="39" width="2.7109375" style="1" customWidth="1"/>
    <col min="40" max="40" width="5" style="1" customWidth="1"/>
    <col min="41" max="44" width="2.7109375" style="1" customWidth="1"/>
    <col min="45" max="45" width="5" style="1" customWidth="1"/>
    <col min="46" max="49" width="2.7109375" style="1" customWidth="1"/>
    <col min="50" max="50" width="5" style="1" customWidth="1"/>
    <col min="51" max="16384" width="9.140625" style="1"/>
  </cols>
  <sheetData>
    <row r="1" spans="1:30">
      <c r="D1" s="22"/>
    </row>
    <row r="2" spans="1:30" ht="15.75">
      <c r="D2" s="22"/>
      <c r="E2" s="2" t="s">
        <v>15</v>
      </c>
      <c r="F2" s="3" t="s">
        <v>133</v>
      </c>
    </row>
    <row r="3" spans="1:30" ht="15.75">
      <c r="D3" s="22"/>
      <c r="E3" s="2"/>
      <c r="F3" s="3" t="s">
        <v>143</v>
      </c>
    </row>
    <row r="4" spans="1:30" ht="15.75">
      <c r="C4" s="3"/>
      <c r="D4" s="22"/>
      <c r="E4" s="2" t="s">
        <v>16</v>
      </c>
      <c r="F4" s="3" t="s">
        <v>144</v>
      </c>
    </row>
    <row r="5" spans="1:30" ht="15.75">
      <c r="C5" s="3"/>
      <c r="D5" s="22"/>
      <c r="E5" s="4"/>
    </row>
    <row r="6" spans="1:30">
      <c r="C6" s="516" t="s">
        <v>5</v>
      </c>
      <c r="D6" s="521" t="s">
        <v>108</v>
      </c>
      <c r="E6" s="518" t="s">
        <v>13</v>
      </c>
      <c r="F6" s="519"/>
      <c r="G6" s="519"/>
      <c r="H6" s="519"/>
      <c r="I6" s="519"/>
      <c r="J6" s="520"/>
      <c r="K6" s="504" t="s">
        <v>10</v>
      </c>
      <c r="L6" s="505"/>
      <c r="M6" s="505"/>
      <c r="N6" s="505"/>
      <c r="O6" s="506"/>
      <c r="P6" s="504" t="s">
        <v>11</v>
      </c>
      <c r="Q6" s="505"/>
      <c r="R6" s="505"/>
      <c r="S6" s="505"/>
      <c r="T6" s="506"/>
      <c r="U6" s="504" t="s">
        <v>12</v>
      </c>
      <c r="V6" s="505"/>
      <c r="W6" s="505"/>
      <c r="X6" s="505"/>
      <c r="Y6" s="506"/>
      <c r="Z6" s="504" t="s">
        <v>42</v>
      </c>
      <c r="AA6" s="505"/>
      <c r="AB6" s="505"/>
      <c r="AC6" s="505"/>
      <c r="AD6" s="506"/>
    </row>
    <row r="7" spans="1:30" ht="16.5" thickBot="1">
      <c r="A7" s="1">
        <v>2</v>
      </c>
      <c r="C7" s="517"/>
      <c r="D7" s="522"/>
      <c r="E7" s="6" t="s">
        <v>0</v>
      </c>
      <c r="F7" s="7" t="s">
        <v>1</v>
      </c>
      <c r="G7" s="7" t="s">
        <v>2</v>
      </c>
      <c r="H7" s="8" t="s">
        <v>3</v>
      </c>
      <c r="I7" s="25" t="s">
        <v>4</v>
      </c>
      <c r="J7" s="9" t="s">
        <v>23</v>
      </c>
      <c r="K7" s="202" t="s">
        <v>0</v>
      </c>
      <c r="L7" s="7" t="s">
        <v>1</v>
      </c>
      <c r="M7" s="7" t="s">
        <v>2</v>
      </c>
      <c r="N7" s="8" t="s">
        <v>3</v>
      </c>
      <c r="O7" s="9" t="s">
        <v>23</v>
      </c>
      <c r="P7" s="6" t="s">
        <v>0</v>
      </c>
      <c r="Q7" s="7" t="s">
        <v>1</v>
      </c>
      <c r="R7" s="7" t="s">
        <v>2</v>
      </c>
      <c r="S7" s="8" t="s">
        <v>3</v>
      </c>
      <c r="T7" s="9" t="s">
        <v>23</v>
      </c>
      <c r="U7" s="6" t="s">
        <v>0</v>
      </c>
      <c r="V7" s="7" t="s">
        <v>1</v>
      </c>
      <c r="W7" s="7" t="s">
        <v>2</v>
      </c>
      <c r="X7" s="8" t="s">
        <v>3</v>
      </c>
      <c r="Y7" s="9" t="s">
        <v>23</v>
      </c>
      <c r="Z7" s="6" t="s">
        <v>0</v>
      </c>
      <c r="AA7" s="7" t="s">
        <v>1</v>
      </c>
      <c r="AB7" s="7" t="s">
        <v>2</v>
      </c>
      <c r="AC7" s="8" t="s">
        <v>3</v>
      </c>
      <c r="AD7" s="9" t="s">
        <v>23</v>
      </c>
    </row>
    <row r="8" spans="1:30" ht="13.5" thickBot="1">
      <c r="A8" s="1">
        <v>1</v>
      </c>
      <c r="C8" s="10" t="s">
        <v>109</v>
      </c>
      <c r="D8" s="213" t="s">
        <v>137</v>
      </c>
      <c r="E8" s="37">
        <f t="shared" ref="E8:G13" si="0">8*SUMIF($K$7:$Y$7,E$7,$K8:$Y8)</f>
        <v>8</v>
      </c>
      <c r="F8" s="38">
        <f t="shared" si="0"/>
        <v>16</v>
      </c>
      <c r="G8" s="38"/>
      <c r="H8" s="39"/>
      <c r="I8" s="10">
        <f>SUM(E8:H8)</f>
        <v>24</v>
      </c>
      <c r="J8" s="196">
        <f t="shared" ref="J8:J15" si="1">SUMIF($K$7:$Y$7,J$7,$K8:$Y8)</f>
        <v>5</v>
      </c>
      <c r="K8" s="198">
        <v>1</v>
      </c>
      <c r="L8" s="187">
        <v>2</v>
      </c>
      <c r="M8" s="12"/>
      <c r="N8" s="13"/>
      <c r="O8" s="92">
        <v>5</v>
      </c>
      <c r="P8" s="151"/>
      <c r="Q8" s="93"/>
      <c r="R8" s="12"/>
      <c r="S8" s="13"/>
      <c r="T8" s="14"/>
      <c r="U8" s="151"/>
      <c r="V8" s="94"/>
      <c r="W8" s="94"/>
      <c r="X8" s="13"/>
      <c r="Y8" s="14"/>
      <c r="Z8" s="11"/>
      <c r="AA8" s="12"/>
      <c r="AB8" s="12"/>
      <c r="AC8" s="13"/>
      <c r="AD8" s="14"/>
    </row>
    <row r="9" spans="1:30">
      <c r="A9" s="1">
        <v>1</v>
      </c>
      <c r="C9" s="10" t="s">
        <v>110</v>
      </c>
      <c r="D9" s="213" t="s">
        <v>138</v>
      </c>
      <c r="E9" s="37">
        <f t="shared" si="0"/>
        <v>8</v>
      </c>
      <c r="F9" s="38">
        <f t="shared" si="0"/>
        <v>0</v>
      </c>
      <c r="G9" s="38">
        <v>16</v>
      </c>
      <c r="H9" s="39"/>
      <c r="I9" s="10">
        <f t="shared" ref="I9:I14" si="2">SUM(E9:H9)</f>
        <v>24</v>
      </c>
      <c r="J9" s="26">
        <f t="shared" si="1"/>
        <v>3</v>
      </c>
      <c r="K9" s="215"/>
      <c r="L9" s="93"/>
      <c r="M9" s="12"/>
      <c r="N9" s="13"/>
      <c r="O9" s="92"/>
      <c r="P9" s="95">
        <v>1</v>
      </c>
      <c r="Q9" s="93"/>
      <c r="R9" s="12">
        <v>2</v>
      </c>
      <c r="S9" s="13"/>
      <c r="T9" s="14">
        <v>3</v>
      </c>
      <c r="U9" s="273"/>
      <c r="V9" s="12"/>
      <c r="W9" s="12"/>
      <c r="X9" s="13"/>
      <c r="Y9" s="14"/>
      <c r="Z9" s="11"/>
      <c r="AA9" s="12"/>
      <c r="AB9" s="12"/>
      <c r="AC9" s="13"/>
      <c r="AD9" s="14"/>
    </row>
    <row r="10" spans="1:30" ht="13.5" thickBot="1">
      <c r="A10" s="1">
        <v>1</v>
      </c>
      <c r="C10" s="10" t="s">
        <v>111</v>
      </c>
      <c r="D10" s="213" t="s">
        <v>145</v>
      </c>
      <c r="E10" s="37">
        <f t="shared" si="0"/>
        <v>16</v>
      </c>
      <c r="F10" s="38"/>
      <c r="G10" s="38">
        <f t="shared" si="0"/>
        <v>16</v>
      </c>
      <c r="H10" s="39"/>
      <c r="I10" s="10">
        <f t="shared" si="2"/>
        <v>32</v>
      </c>
      <c r="J10" s="196">
        <f t="shared" si="1"/>
        <v>5</v>
      </c>
      <c r="K10" s="276">
        <v>2</v>
      </c>
      <c r="L10" s="211"/>
      <c r="M10" s="12">
        <v>2</v>
      </c>
      <c r="N10" s="13"/>
      <c r="O10" s="92">
        <v>5</v>
      </c>
      <c r="P10" s="152"/>
      <c r="Q10" s="93"/>
      <c r="R10" s="12"/>
      <c r="S10" s="13"/>
      <c r="T10" s="14"/>
      <c r="U10" s="36"/>
      <c r="V10" s="12"/>
      <c r="W10" s="12"/>
      <c r="X10" s="13"/>
      <c r="Y10" s="14"/>
      <c r="Z10" s="11"/>
      <c r="AA10" s="12"/>
      <c r="AB10" s="12"/>
      <c r="AC10" s="13"/>
      <c r="AD10" s="14"/>
    </row>
    <row r="11" spans="1:30" ht="13.5" thickBot="1">
      <c r="A11" s="1">
        <v>1</v>
      </c>
      <c r="C11" s="10" t="s">
        <v>112</v>
      </c>
      <c r="D11" s="213" t="s">
        <v>139</v>
      </c>
      <c r="E11" s="37">
        <f t="shared" si="0"/>
        <v>16</v>
      </c>
      <c r="F11" s="38">
        <f t="shared" si="0"/>
        <v>8</v>
      </c>
      <c r="G11" s="38"/>
      <c r="H11" s="39"/>
      <c r="I11" s="10">
        <f>SUM(E11:H11)</f>
        <v>24</v>
      </c>
      <c r="J11" s="26">
        <f t="shared" si="1"/>
        <v>5</v>
      </c>
      <c r="K11" s="11"/>
      <c r="L11" s="93"/>
      <c r="M11" s="12"/>
      <c r="N11" s="13"/>
      <c r="O11" s="92"/>
      <c r="P11" s="207">
        <v>1</v>
      </c>
      <c r="Q11" s="211"/>
      <c r="R11" s="12"/>
      <c r="S11" s="13"/>
      <c r="T11" s="92">
        <v>1</v>
      </c>
      <c r="U11" s="198">
        <v>1</v>
      </c>
      <c r="V11" s="187">
        <v>1</v>
      </c>
      <c r="W11" s="12"/>
      <c r="X11" s="13"/>
      <c r="Y11" s="14">
        <v>4</v>
      </c>
      <c r="Z11" s="11"/>
      <c r="AA11" s="12"/>
      <c r="AB11" s="12"/>
      <c r="AC11" s="13"/>
      <c r="AD11" s="14"/>
    </row>
    <row r="12" spans="1:30" ht="24.75" thickBot="1">
      <c r="A12" s="1">
        <v>1</v>
      </c>
      <c r="C12" s="10" t="s">
        <v>113</v>
      </c>
      <c r="D12" s="213" t="s">
        <v>140</v>
      </c>
      <c r="E12" s="37">
        <f t="shared" si="0"/>
        <v>8</v>
      </c>
      <c r="F12" s="38">
        <f t="shared" si="0"/>
        <v>8</v>
      </c>
      <c r="G12" s="38"/>
      <c r="H12" s="39">
        <v>8</v>
      </c>
      <c r="I12" s="10">
        <f>SUM(E12:H12)</f>
        <v>24</v>
      </c>
      <c r="J12" s="26">
        <f t="shared" si="1"/>
        <v>6</v>
      </c>
      <c r="K12" s="11"/>
      <c r="L12" s="93"/>
      <c r="M12" s="12"/>
      <c r="N12" s="13"/>
      <c r="O12" s="92"/>
      <c r="P12" s="198">
        <v>1</v>
      </c>
      <c r="Q12" s="187">
        <v>1</v>
      </c>
      <c r="R12" s="12"/>
      <c r="S12" s="13">
        <v>1</v>
      </c>
      <c r="T12" s="92">
        <v>6</v>
      </c>
      <c r="U12" s="205"/>
      <c r="V12" s="93"/>
      <c r="W12" s="12"/>
      <c r="X12" s="13"/>
      <c r="Y12" s="14"/>
      <c r="Z12" s="11"/>
      <c r="AA12" s="12"/>
      <c r="AB12" s="12"/>
      <c r="AC12" s="13"/>
      <c r="AD12" s="14"/>
    </row>
    <row r="13" spans="1:30">
      <c r="A13" s="1">
        <v>1</v>
      </c>
      <c r="C13" s="10" t="s">
        <v>114</v>
      </c>
      <c r="D13" s="213" t="s">
        <v>141</v>
      </c>
      <c r="E13" s="37">
        <f t="shared" si="0"/>
        <v>8</v>
      </c>
      <c r="F13" s="38"/>
      <c r="G13" s="38"/>
      <c r="H13" s="39"/>
      <c r="I13" s="10">
        <f t="shared" si="2"/>
        <v>8</v>
      </c>
      <c r="J13" s="26">
        <f t="shared" si="1"/>
        <v>2</v>
      </c>
      <c r="K13" s="11"/>
      <c r="L13" s="93"/>
      <c r="M13" s="12"/>
      <c r="N13" s="13"/>
      <c r="O13" s="92"/>
      <c r="P13" s="274"/>
      <c r="Q13" s="93"/>
      <c r="R13" s="12"/>
      <c r="S13" s="13"/>
      <c r="T13" s="92"/>
      <c r="U13" s="95">
        <v>1</v>
      </c>
      <c r="V13" s="93"/>
      <c r="W13" s="94"/>
      <c r="X13" s="13"/>
      <c r="Y13" s="14">
        <v>2</v>
      </c>
      <c r="Z13" s="11"/>
      <c r="AA13" s="12"/>
      <c r="AB13" s="12"/>
      <c r="AC13" s="13"/>
      <c r="AD13" s="14"/>
    </row>
    <row r="14" spans="1:30" ht="13.5" thickBot="1">
      <c r="A14" s="1">
        <v>1</v>
      </c>
      <c r="C14" s="10" t="s">
        <v>115</v>
      </c>
      <c r="D14" s="213" t="s">
        <v>142</v>
      </c>
      <c r="E14" s="37">
        <v>16</v>
      </c>
      <c r="F14" s="38">
        <v>8</v>
      </c>
      <c r="G14" s="38"/>
      <c r="H14" s="39"/>
      <c r="I14" s="10">
        <f t="shared" si="2"/>
        <v>24</v>
      </c>
      <c r="J14" s="26">
        <f t="shared" si="1"/>
        <v>4</v>
      </c>
      <c r="K14" s="11"/>
      <c r="L14" s="93"/>
      <c r="M14" s="12"/>
      <c r="N14" s="13"/>
      <c r="O14" s="92"/>
      <c r="P14" s="275"/>
      <c r="Q14" s="211"/>
      <c r="R14" s="12"/>
      <c r="S14" s="13"/>
      <c r="T14" s="92"/>
      <c r="U14" s="95">
        <v>2</v>
      </c>
      <c r="V14" s="93">
        <v>1</v>
      </c>
      <c r="W14" s="94"/>
      <c r="X14" s="13"/>
      <c r="Y14" s="14">
        <v>4</v>
      </c>
      <c r="Z14" s="11"/>
      <c r="AA14" s="12"/>
      <c r="AB14" s="12"/>
      <c r="AC14" s="13"/>
      <c r="AD14" s="14"/>
    </row>
    <row r="15" spans="1:30" ht="13.5" thickBot="1">
      <c r="A15" s="1">
        <v>1</v>
      </c>
      <c r="C15" s="10" t="s">
        <v>116</v>
      </c>
      <c r="D15" s="214" t="s">
        <v>146</v>
      </c>
      <c r="E15" s="37">
        <v>16</v>
      </c>
      <c r="F15" s="38"/>
      <c r="G15" s="38">
        <v>16</v>
      </c>
      <c r="H15" s="39"/>
      <c r="I15" s="10">
        <f>SUM(E15:H15)</f>
        <v>32</v>
      </c>
      <c r="J15" s="26">
        <f t="shared" si="1"/>
        <v>3</v>
      </c>
      <c r="K15" s="11"/>
      <c r="L15" s="93"/>
      <c r="M15" s="12"/>
      <c r="N15" s="13"/>
      <c r="O15" s="92"/>
      <c r="P15" s="198">
        <v>2</v>
      </c>
      <c r="Q15" s="93"/>
      <c r="R15" s="12">
        <v>2</v>
      </c>
      <c r="S15" s="13"/>
      <c r="T15" s="92">
        <v>3</v>
      </c>
      <c r="U15" s="188"/>
      <c r="V15" s="93"/>
      <c r="W15" s="12"/>
      <c r="X15" s="13"/>
      <c r="Y15" s="14"/>
      <c r="Z15" s="11"/>
      <c r="AA15" s="12"/>
      <c r="AB15" s="12"/>
      <c r="AC15" s="13"/>
      <c r="AD15" s="14"/>
    </row>
    <row r="16" spans="1:30">
      <c r="A16" s="1">
        <v>1</v>
      </c>
      <c r="C16" s="10"/>
      <c r="E16" s="37"/>
      <c r="F16" s="38"/>
      <c r="G16" s="38"/>
      <c r="H16" s="39"/>
      <c r="I16" s="10"/>
      <c r="J16" s="26"/>
      <c r="K16" s="11"/>
      <c r="L16" s="93"/>
      <c r="M16" s="12"/>
      <c r="N16" s="13"/>
      <c r="O16" s="14"/>
      <c r="P16" s="197"/>
      <c r="Q16" s="12"/>
      <c r="R16" s="12"/>
      <c r="S16" s="13"/>
      <c r="T16" s="14"/>
      <c r="U16" s="11"/>
      <c r="V16" s="12"/>
      <c r="W16" s="12"/>
      <c r="X16" s="13"/>
      <c r="Y16" s="14"/>
      <c r="Z16" s="95"/>
      <c r="AA16" s="94"/>
      <c r="AB16" s="94"/>
      <c r="AC16" s="13"/>
      <c r="AD16" s="14"/>
    </row>
    <row r="17" spans="1:30">
      <c r="A17" s="1">
        <v>1</v>
      </c>
      <c r="C17" s="10"/>
      <c r="D17" s="79"/>
      <c r="E17" s="37"/>
      <c r="F17" s="38"/>
      <c r="G17" s="38"/>
      <c r="H17" s="39"/>
      <c r="I17" s="10"/>
      <c r="J17" s="26"/>
      <c r="K17" s="11"/>
      <c r="L17" s="93"/>
      <c r="M17" s="12"/>
      <c r="N17" s="13"/>
      <c r="O17" s="14"/>
      <c r="P17" s="11"/>
      <c r="Q17" s="12"/>
      <c r="R17" s="12"/>
      <c r="S17" s="13"/>
      <c r="T17" s="14"/>
      <c r="U17" s="11"/>
      <c r="V17" s="12"/>
      <c r="W17" s="12"/>
      <c r="X17" s="13"/>
      <c r="Y17" s="14"/>
      <c r="Z17" s="11"/>
      <c r="AA17" s="12"/>
      <c r="AB17" s="12"/>
      <c r="AC17" s="13"/>
      <c r="AD17" s="14"/>
    </row>
    <row r="18" spans="1:30">
      <c r="A18" s="1">
        <v>2</v>
      </c>
      <c r="C18" s="523" t="s">
        <v>14</v>
      </c>
      <c r="D18" s="524"/>
      <c r="E18" s="31">
        <f t="shared" ref="E18:Y18" si="3">SUM(E8:E17)</f>
        <v>96</v>
      </c>
      <c r="F18" s="32">
        <f t="shared" si="3"/>
        <v>40</v>
      </c>
      <c r="G18" s="32">
        <f t="shared" si="3"/>
        <v>48</v>
      </c>
      <c r="H18" s="32">
        <f t="shared" si="3"/>
        <v>8</v>
      </c>
      <c r="I18" s="514">
        <f t="shared" si="3"/>
        <v>192</v>
      </c>
      <c r="J18" s="507">
        <f t="shared" si="3"/>
        <v>33</v>
      </c>
      <c r="K18" s="33">
        <f t="shared" si="3"/>
        <v>3</v>
      </c>
      <c r="L18" s="34">
        <f t="shared" si="3"/>
        <v>2</v>
      </c>
      <c r="M18" s="34">
        <f t="shared" si="3"/>
        <v>2</v>
      </c>
      <c r="N18" s="35">
        <f t="shared" si="3"/>
        <v>0</v>
      </c>
      <c r="O18" s="507">
        <f t="shared" si="3"/>
        <v>10</v>
      </c>
      <c r="P18" s="33">
        <f t="shared" si="3"/>
        <v>5</v>
      </c>
      <c r="Q18" s="34">
        <f t="shared" si="3"/>
        <v>1</v>
      </c>
      <c r="R18" s="34">
        <f t="shared" si="3"/>
        <v>4</v>
      </c>
      <c r="S18" s="35">
        <f t="shared" si="3"/>
        <v>1</v>
      </c>
      <c r="T18" s="507">
        <f t="shared" si="3"/>
        <v>13</v>
      </c>
      <c r="U18" s="33">
        <f t="shared" si="3"/>
        <v>4</v>
      </c>
      <c r="V18" s="34">
        <f t="shared" si="3"/>
        <v>2</v>
      </c>
      <c r="W18" s="34">
        <f t="shared" si="3"/>
        <v>0</v>
      </c>
      <c r="X18" s="35">
        <f t="shared" si="3"/>
        <v>0</v>
      </c>
      <c r="Y18" s="507">
        <f t="shared" si="3"/>
        <v>10</v>
      </c>
      <c r="Z18" s="33"/>
      <c r="AA18" s="34"/>
      <c r="AB18" s="34"/>
      <c r="AC18" s="35"/>
      <c r="AD18" s="507"/>
    </row>
    <row r="19" spans="1:30">
      <c r="C19" s="525"/>
      <c r="D19" s="526"/>
      <c r="E19" s="509" t="str">
        <f>CONCATENATE(SUM(K19:Y19)," godz. x ",8," zjazdów")</f>
        <v>24 godz. x 8 zjazdów</v>
      </c>
      <c r="F19" s="510"/>
      <c r="G19" s="510"/>
      <c r="H19" s="510"/>
      <c r="I19" s="515"/>
      <c r="J19" s="508"/>
      <c r="K19" s="509">
        <f>SUM(K18:N18)</f>
        <v>7</v>
      </c>
      <c r="L19" s="510"/>
      <c r="M19" s="510"/>
      <c r="N19" s="511"/>
      <c r="O19" s="508"/>
      <c r="P19" s="509">
        <f>SUM(P18:S18)</f>
        <v>11</v>
      </c>
      <c r="Q19" s="510"/>
      <c r="R19" s="510"/>
      <c r="S19" s="511"/>
      <c r="T19" s="508"/>
      <c r="U19" s="509">
        <f>SUM(U18:X18)</f>
        <v>6</v>
      </c>
      <c r="V19" s="510"/>
      <c r="W19" s="510"/>
      <c r="X19" s="511"/>
      <c r="Y19" s="508"/>
      <c r="Z19" s="509"/>
      <c r="AA19" s="510"/>
      <c r="AB19" s="510"/>
      <c r="AC19" s="511"/>
      <c r="AD19" s="508"/>
    </row>
    <row r="20" spans="1:30">
      <c r="C20" s="512" t="s">
        <v>26</v>
      </c>
      <c r="D20" s="513"/>
      <c r="E20" s="20">
        <f>SUM(K20:Z20)</f>
        <v>4</v>
      </c>
      <c r="K20" s="20">
        <v>1</v>
      </c>
      <c r="P20" s="20">
        <v>2</v>
      </c>
      <c r="U20" s="20">
        <v>1</v>
      </c>
      <c r="Z20" s="20"/>
    </row>
    <row r="22" spans="1:30" ht="13.5" thickBot="1">
      <c r="W22" s="70">
        <v>2</v>
      </c>
      <c r="X22" s="71">
        <v>1</v>
      </c>
      <c r="Y22" s="1" t="s">
        <v>37</v>
      </c>
    </row>
    <row r="23" spans="1:30" ht="14.25" thickTop="1" thickBot="1">
      <c r="W23" s="72">
        <v>2</v>
      </c>
      <c r="X23" s="73"/>
    </row>
    <row r="24" spans="1:30" ht="13.5" thickTop="1">
      <c r="W24" s="77"/>
    </row>
    <row r="29" spans="1:30">
      <c r="D29" s="185"/>
    </row>
    <row r="39" spans="4:4">
      <c r="D39" s="22"/>
    </row>
  </sheetData>
  <customSheetViews>
    <customSheetView guid="{6B99072D-06CA-45F2-AB39-36A02907F114}" hiddenColumns="1" topLeftCell="C1">
      <selection activeCell="L37" sqref="L36:L37"/>
      <pageMargins left="0.70866141732283472" right="0.70866141732283472" top="0.74803149606299213" bottom="0.74803149606299213" header="0.31496062992125984" footer="0.31496062992125984"/>
      <pageSetup paperSize="9" scale="95" orientation="landscape" r:id="rId1"/>
    </customSheetView>
    <customSheetView guid="{0CB504F8-1912-44EF-9680-C10E80AD96BC}" hiddenColumns="1" topLeftCell="C1">
      <selection activeCell="L37" sqref="L36:L37"/>
      <pageMargins left="0.70866141732283472" right="0.70866141732283472" top="0.74803149606299213" bottom="0.74803149606299213" header="0.31496062992125984" footer="0.31496062992125984"/>
      <pageSetup paperSize="9" scale="95" orientation="landscape" r:id="rId2"/>
    </customSheetView>
    <customSheetView guid="{239E246F-8917-4B7B-8E0A-19F175DE7D9A}" hiddenColumns="1" topLeftCell="C1">
      <selection activeCell="L37" sqref="L36:L37"/>
      <pageMargins left="0.70866141732283472" right="0.70866141732283472" top="0.74803149606299213" bottom="0.74803149606299213" header="0.31496062992125984" footer="0.31496062992125984"/>
      <pageSetup paperSize="9" scale="95" orientation="landscape" r:id="rId3"/>
    </customSheetView>
    <customSheetView guid="{1A83F9A0-CB09-4569-89A4-805D1EFA0A6D}" hiddenColumns="1" topLeftCell="C1">
      <selection activeCell="L37" sqref="L36:L37"/>
      <pageMargins left="0.70866141732283472" right="0.70866141732283472" top="0.74803149606299213" bottom="0.74803149606299213" header="0.31496062992125984" footer="0.31496062992125984"/>
      <pageSetup paperSize="9" scale="95" orientation="landscape" r:id="rId4"/>
    </customSheetView>
    <customSheetView guid="{42644E2A-28AE-4EC2-B515-5FE83F7FB241}" hiddenColumns="1" topLeftCell="C1">
      <selection activeCell="L37" sqref="L36:L37"/>
      <pageMargins left="0.70866141732283472" right="0.70866141732283472" top="0.74803149606299213" bottom="0.74803149606299213" header="0.31496062992125984" footer="0.31496062992125984"/>
      <pageSetup paperSize="9" scale="95" orientation="landscape" r:id="rId5"/>
    </customSheetView>
    <customSheetView guid="{626A0908-4B9A-4C44-9265-EBA9804284D3}" hiddenColumns="1" topLeftCell="C1">
      <selection activeCell="L37" sqref="L36:L37"/>
      <pageMargins left="0.70866141732283472" right="0.70866141732283472" top="0.74803149606299213" bottom="0.74803149606299213" header="0.31496062992125984" footer="0.31496062992125984"/>
      <pageSetup paperSize="9" scale="95" orientation="landscape" r:id="rId6"/>
    </customSheetView>
    <customSheetView guid="{754E505B-179A-4D75-85CA-0ADF977B7FD6}" hiddenColumns="1" topLeftCell="C1">
      <selection activeCell="L37" sqref="L36:L37"/>
      <pageMargins left="0.70866141732283472" right="0.70866141732283472" top="0.74803149606299213" bottom="0.74803149606299213" header="0.31496062992125984" footer="0.31496062992125984"/>
      <pageSetup paperSize="9" scale="95" orientation="landscape" r:id="rId7"/>
    </customSheetView>
  </customSheetViews>
  <mergeCells count="20">
    <mergeCell ref="Z19:AC19"/>
    <mergeCell ref="C20:D20"/>
    <mergeCell ref="Z6:AD6"/>
    <mergeCell ref="C18:D19"/>
    <mergeCell ref="I18:I19"/>
    <mergeCell ref="J18:J19"/>
    <mergeCell ref="O18:O19"/>
    <mergeCell ref="T18:T19"/>
    <mergeCell ref="Y18:Y19"/>
    <mergeCell ref="AD18:AD19"/>
    <mergeCell ref="E19:H19"/>
    <mergeCell ref="K19:N19"/>
    <mergeCell ref="C6:C7"/>
    <mergeCell ref="D6:D7"/>
    <mergeCell ref="E6:J6"/>
    <mergeCell ref="K6:O6"/>
    <mergeCell ref="P6:T6"/>
    <mergeCell ref="U6:Y6"/>
    <mergeCell ref="P19:S19"/>
    <mergeCell ref="U19:X19"/>
  </mergeCells>
  <dataValidations disablePrompts="1" count="2">
    <dataValidation type="whole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T18 AD18 Z18:AC19 P18:S19 Y18 O18 U18:X19 K18:N19">
      <formula1>0</formula1>
      <formula2>9</formula2>
    </dataValidation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K11:K15 K16:AD17 L8:AD15 K8:K9"/>
  </dataValidations>
  <pageMargins left="0.70866141732283472" right="0.70866141732283472" top="0.74803149606299213" bottom="0.74803149606299213" header="0.31496062992125984" footer="0.31496062992125984"/>
  <pageSetup paperSize="9" scale="95" orientation="landscape" r:id="rId8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8"/>
  <sheetViews>
    <sheetView topLeftCell="B3" workbookViewId="0">
      <selection activeCell="J17" sqref="J17:J18"/>
    </sheetView>
  </sheetViews>
  <sheetFormatPr defaultRowHeight="12.75"/>
  <cols>
    <col min="1" max="1" width="6.7109375" style="1" hidden="1" customWidth="1"/>
    <col min="2" max="2" width="2.42578125" style="1" customWidth="1"/>
    <col min="3" max="3" width="6.7109375" style="1" customWidth="1"/>
    <col min="4" max="4" width="38.28515625" style="1" customWidth="1"/>
    <col min="5" max="6" width="4.5703125" style="1" customWidth="1"/>
    <col min="7" max="7" width="4.140625" style="1" customWidth="1"/>
    <col min="8" max="8" width="4" style="1" customWidth="1"/>
    <col min="9" max="9" width="5" style="1" customWidth="1"/>
    <col min="10" max="10" width="4.5703125" style="1" customWidth="1"/>
    <col min="11" max="14" width="2.7109375" style="1" customWidth="1"/>
    <col min="15" max="15" width="3.85546875" style="1" customWidth="1"/>
    <col min="16" max="19" width="2.7109375" style="1" customWidth="1"/>
    <col min="20" max="20" width="5" style="316" customWidth="1"/>
    <col min="21" max="24" width="2.7109375" style="1" customWidth="1"/>
    <col min="25" max="25" width="4.5703125" style="1" customWidth="1"/>
    <col min="26" max="29" width="2.7109375" style="1" customWidth="1"/>
    <col min="30" max="30" width="4.28515625" style="1" customWidth="1"/>
    <col min="31" max="34" width="2.7109375" style="1" customWidth="1"/>
    <col min="35" max="35" width="5" style="1" customWidth="1"/>
    <col min="36" max="39" width="2.7109375" style="1" customWidth="1"/>
    <col min="40" max="40" width="5" style="1" customWidth="1"/>
    <col min="41" max="44" width="2.7109375" style="1" customWidth="1"/>
    <col min="45" max="45" width="5" style="1" customWidth="1"/>
    <col min="46" max="49" width="2.7109375" style="1" customWidth="1"/>
    <col min="50" max="50" width="5" style="1" customWidth="1"/>
    <col min="51" max="16384" width="9.140625" style="1"/>
  </cols>
  <sheetData>
    <row r="1" spans="1:30">
      <c r="D1" s="22"/>
    </row>
    <row r="2" spans="1:30" ht="15.75">
      <c r="D2" s="22"/>
      <c r="E2" s="2" t="s">
        <v>15</v>
      </c>
      <c r="F2" s="3" t="s">
        <v>133</v>
      </c>
    </row>
    <row r="3" spans="1:30" ht="15.75">
      <c r="D3" s="22"/>
      <c r="E3" s="2"/>
      <c r="F3" s="3" t="s">
        <v>143</v>
      </c>
    </row>
    <row r="4" spans="1:30" ht="15.75">
      <c r="C4" s="3"/>
      <c r="D4" s="22"/>
      <c r="E4" s="2" t="s">
        <v>16</v>
      </c>
      <c r="F4" s="3" t="s">
        <v>174</v>
      </c>
    </row>
    <row r="5" spans="1:30" ht="15.75">
      <c r="C5" s="3"/>
      <c r="D5" s="22"/>
      <c r="E5" s="4"/>
    </row>
    <row r="6" spans="1:30">
      <c r="C6" s="516" t="s">
        <v>5</v>
      </c>
      <c r="D6" s="521" t="s">
        <v>150</v>
      </c>
      <c r="E6" s="518" t="s">
        <v>13</v>
      </c>
      <c r="F6" s="519"/>
      <c r="G6" s="519"/>
      <c r="H6" s="519"/>
      <c r="I6" s="519"/>
      <c r="J6" s="520"/>
      <c r="K6" s="504" t="s">
        <v>10</v>
      </c>
      <c r="L6" s="505"/>
      <c r="M6" s="505"/>
      <c r="N6" s="505"/>
      <c r="O6" s="506"/>
      <c r="P6" s="504" t="s">
        <v>11</v>
      </c>
      <c r="Q6" s="505"/>
      <c r="R6" s="505"/>
      <c r="S6" s="505"/>
      <c r="T6" s="506"/>
      <c r="U6" s="504" t="s">
        <v>12</v>
      </c>
      <c r="V6" s="505"/>
      <c r="W6" s="505"/>
      <c r="X6" s="505"/>
      <c r="Y6" s="506"/>
      <c r="Z6" s="504" t="s">
        <v>42</v>
      </c>
      <c r="AA6" s="505"/>
      <c r="AB6" s="505"/>
      <c r="AC6" s="505"/>
      <c r="AD6" s="506"/>
    </row>
    <row r="7" spans="1:30" ht="16.5" thickBot="1">
      <c r="A7" s="1">
        <v>2</v>
      </c>
      <c r="C7" s="517"/>
      <c r="D7" s="522"/>
      <c r="E7" s="6" t="s">
        <v>0</v>
      </c>
      <c r="F7" s="7" t="s">
        <v>1</v>
      </c>
      <c r="G7" s="7" t="s">
        <v>2</v>
      </c>
      <c r="H7" s="8" t="s">
        <v>3</v>
      </c>
      <c r="I7" s="25" t="s">
        <v>4</v>
      </c>
      <c r="J7" s="303" t="s">
        <v>23</v>
      </c>
      <c r="K7" s="202" t="s">
        <v>0</v>
      </c>
      <c r="L7" s="304" t="s">
        <v>1</v>
      </c>
      <c r="M7" s="304" t="s">
        <v>2</v>
      </c>
      <c r="N7" s="305" t="s">
        <v>3</v>
      </c>
      <c r="O7" s="303" t="s">
        <v>23</v>
      </c>
      <c r="P7" s="202" t="s">
        <v>0</v>
      </c>
      <c r="Q7" s="304" t="s">
        <v>1</v>
      </c>
      <c r="R7" s="304" t="s">
        <v>2</v>
      </c>
      <c r="S7" s="305" t="s">
        <v>3</v>
      </c>
      <c r="T7" s="317" t="s">
        <v>23</v>
      </c>
      <c r="U7" s="202" t="s">
        <v>0</v>
      </c>
      <c r="V7" s="304" t="s">
        <v>1</v>
      </c>
      <c r="W7" s="304" t="s">
        <v>2</v>
      </c>
      <c r="X7" s="305" t="s">
        <v>3</v>
      </c>
      <c r="Y7" s="303" t="s">
        <v>23</v>
      </c>
      <c r="Z7" s="202" t="s">
        <v>0</v>
      </c>
      <c r="AA7" s="304" t="s">
        <v>1</v>
      </c>
      <c r="AB7" s="304" t="s">
        <v>2</v>
      </c>
      <c r="AC7" s="305" t="s">
        <v>3</v>
      </c>
      <c r="AD7" s="9" t="s">
        <v>23</v>
      </c>
    </row>
    <row r="8" spans="1:30" ht="13.5" thickBot="1">
      <c r="C8" s="226" t="s">
        <v>171</v>
      </c>
      <c r="D8" s="23" t="s">
        <v>119</v>
      </c>
      <c r="E8" s="37">
        <v>8</v>
      </c>
      <c r="F8" s="38"/>
      <c r="G8" s="38">
        <v>16</v>
      </c>
      <c r="H8" s="39"/>
      <c r="I8" s="10">
        <v>24</v>
      </c>
      <c r="J8" s="196">
        <v>3.5</v>
      </c>
      <c r="K8" s="198">
        <v>1</v>
      </c>
      <c r="L8" s="309"/>
      <c r="M8" s="12">
        <v>1</v>
      </c>
      <c r="N8" s="13"/>
      <c r="O8" s="92">
        <v>2.5</v>
      </c>
      <c r="P8" s="197">
        <v>1</v>
      </c>
      <c r="Q8" s="93"/>
      <c r="R8" s="12"/>
      <c r="S8" s="13"/>
      <c r="T8" s="14">
        <v>1</v>
      </c>
      <c r="U8" s="188"/>
      <c r="V8" s="93"/>
      <c r="W8" s="12"/>
      <c r="X8" s="13"/>
      <c r="Y8" s="14"/>
      <c r="Z8" s="11"/>
      <c r="AA8" s="12"/>
      <c r="AB8" s="12"/>
      <c r="AC8" s="13"/>
      <c r="AD8" s="14"/>
    </row>
    <row r="9" spans="1:30" ht="13.5" thickBot="1">
      <c r="C9" s="226" t="s">
        <v>175</v>
      </c>
      <c r="D9" s="78" t="s">
        <v>121</v>
      </c>
      <c r="E9" s="37">
        <v>8</v>
      </c>
      <c r="F9" s="38">
        <v>8</v>
      </c>
      <c r="G9" s="38"/>
      <c r="H9" s="39"/>
      <c r="I9" s="10">
        <v>16</v>
      </c>
      <c r="J9" s="26">
        <v>2.5</v>
      </c>
      <c r="K9" s="36"/>
      <c r="L9" s="93"/>
      <c r="M9" s="12"/>
      <c r="N9" s="13"/>
      <c r="O9" s="92"/>
      <c r="P9" s="198">
        <v>1</v>
      </c>
      <c r="Q9" s="93">
        <v>1</v>
      </c>
      <c r="R9" s="12"/>
      <c r="S9" s="13"/>
      <c r="T9" s="92">
        <v>2.5</v>
      </c>
      <c r="U9" s="95"/>
      <c r="V9" s="93"/>
      <c r="W9" s="94"/>
      <c r="X9" s="13"/>
      <c r="Y9" s="14"/>
      <c r="Z9" s="11"/>
      <c r="AA9" s="12"/>
      <c r="AB9" s="12"/>
      <c r="AC9" s="13"/>
      <c r="AD9" s="14"/>
    </row>
    <row r="10" spans="1:30" ht="13.5" thickBot="1">
      <c r="C10" s="226" t="s">
        <v>176</v>
      </c>
      <c r="D10" s="23" t="s">
        <v>120</v>
      </c>
      <c r="E10" s="37">
        <v>16</v>
      </c>
      <c r="F10" s="38">
        <v>8</v>
      </c>
      <c r="G10" s="38">
        <v>8</v>
      </c>
      <c r="H10" s="39"/>
      <c r="I10" s="10">
        <v>32</v>
      </c>
      <c r="J10" s="26">
        <v>4</v>
      </c>
      <c r="K10" s="11"/>
      <c r="L10" s="93"/>
      <c r="M10" s="12"/>
      <c r="N10" s="13"/>
      <c r="O10" s="92"/>
      <c r="P10" s="299"/>
      <c r="Q10" s="210"/>
      <c r="R10" s="12">
        <v>1</v>
      </c>
      <c r="S10" s="13"/>
      <c r="T10" s="14">
        <v>1</v>
      </c>
      <c r="U10" s="198">
        <v>2</v>
      </c>
      <c r="V10" s="93">
        <v>1</v>
      </c>
      <c r="W10" s="12"/>
      <c r="X10" s="13"/>
      <c r="Y10" s="14">
        <v>3</v>
      </c>
      <c r="Z10" s="11"/>
      <c r="AA10" s="12"/>
      <c r="AB10" s="12"/>
      <c r="AC10" s="13"/>
      <c r="AD10" s="14"/>
    </row>
    <row r="11" spans="1:30">
      <c r="C11" s="10" t="s">
        <v>172</v>
      </c>
      <c r="D11" s="78" t="s">
        <v>126</v>
      </c>
      <c r="E11" s="37">
        <v>8</v>
      </c>
      <c r="F11" s="38"/>
      <c r="G11" s="38"/>
      <c r="H11" s="39"/>
      <c r="I11" s="10">
        <v>8</v>
      </c>
      <c r="J11" s="196">
        <v>1</v>
      </c>
      <c r="K11" s="299">
        <v>1</v>
      </c>
      <c r="L11" s="309"/>
      <c r="M11" s="12"/>
      <c r="N11" s="13"/>
      <c r="O11" s="14">
        <v>1</v>
      </c>
      <c r="P11" s="11"/>
      <c r="Q11" s="12"/>
      <c r="R11" s="12"/>
      <c r="S11" s="13"/>
      <c r="T11" s="319"/>
      <c r="U11" s="11"/>
      <c r="V11" s="12"/>
      <c r="W11" s="12"/>
      <c r="X11" s="13"/>
      <c r="Y11" s="14"/>
      <c r="Z11" s="95"/>
      <c r="AA11" s="94"/>
      <c r="AB11" s="94"/>
      <c r="AC11" s="13"/>
      <c r="AD11" s="14"/>
    </row>
    <row r="12" spans="1:30" ht="13.5" thickBot="1">
      <c r="C12" s="10" t="s">
        <v>173</v>
      </c>
      <c r="D12" s="23" t="s">
        <v>132</v>
      </c>
      <c r="E12" s="37">
        <v>16</v>
      </c>
      <c r="F12" s="38">
        <v>8</v>
      </c>
      <c r="G12" s="38"/>
      <c r="H12" s="39">
        <v>8</v>
      </c>
      <c r="I12" s="10">
        <v>32</v>
      </c>
      <c r="J12" s="26">
        <v>4.5</v>
      </c>
      <c r="K12" s="197"/>
      <c r="L12" s="93"/>
      <c r="M12" s="12"/>
      <c r="N12" s="13"/>
      <c r="O12" s="14"/>
      <c r="P12" s="36">
        <v>2</v>
      </c>
      <c r="Q12" s="12">
        <v>1</v>
      </c>
      <c r="R12" s="12"/>
      <c r="S12" s="13"/>
      <c r="T12" s="92">
        <v>2.5</v>
      </c>
      <c r="U12" s="11"/>
      <c r="V12" s="12"/>
      <c r="W12" s="12"/>
      <c r="X12" s="13">
        <v>1</v>
      </c>
      <c r="Y12" s="14">
        <v>2</v>
      </c>
      <c r="Z12" s="11"/>
      <c r="AA12" s="12"/>
      <c r="AB12" s="12"/>
      <c r="AC12" s="13"/>
      <c r="AD12" s="14"/>
    </row>
    <row r="13" spans="1:30" ht="13.5" thickBot="1">
      <c r="A13" s="1">
        <v>1</v>
      </c>
      <c r="C13" s="10" t="s">
        <v>177</v>
      </c>
      <c r="D13" s="1" t="s">
        <v>131</v>
      </c>
      <c r="E13" s="37">
        <v>16</v>
      </c>
      <c r="F13" s="38">
        <v>8</v>
      </c>
      <c r="G13" s="38"/>
      <c r="H13" s="39"/>
      <c r="I13" s="10">
        <v>24</v>
      </c>
      <c r="J13" s="26">
        <v>2.5</v>
      </c>
      <c r="K13" s="11"/>
      <c r="L13" s="12"/>
      <c r="M13" s="12"/>
      <c r="N13" s="13"/>
      <c r="O13" s="92"/>
      <c r="P13" s="198">
        <v>2</v>
      </c>
      <c r="Q13" s="309">
        <v>1</v>
      </c>
      <c r="R13" s="12"/>
      <c r="S13" s="13"/>
      <c r="T13" s="92">
        <v>2.5</v>
      </c>
      <c r="U13" s="11"/>
      <c r="V13" s="12"/>
      <c r="W13" s="12"/>
      <c r="X13" s="13"/>
      <c r="Y13" s="14"/>
      <c r="Z13" s="11"/>
      <c r="AA13" s="12"/>
      <c r="AB13" s="12"/>
      <c r="AC13" s="13"/>
      <c r="AD13" s="14"/>
    </row>
    <row r="14" spans="1:30">
      <c r="A14" s="1">
        <v>1</v>
      </c>
      <c r="C14" s="226" t="s">
        <v>178</v>
      </c>
      <c r="D14" s="23" t="s">
        <v>128</v>
      </c>
      <c r="E14" s="37">
        <v>8</v>
      </c>
      <c r="F14" s="38"/>
      <c r="G14" s="38"/>
      <c r="H14" s="39">
        <v>8</v>
      </c>
      <c r="I14" s="10">
        <v>16</v>
      </c>
      <c r="J14" s="26">
        <v>2</v>
      </c>
      <c r="K14" s="11">
        <v>1</v>
      </c>
      <c r="L14" s="93"/>
      <c r="M14" s="12"/>
      <c r="N14" s="13">
        <v>1</v>
      </c>
      <c r="O14" s="92">
        <v>2</v>
      </c>
      <c r="P14" s="310"/>
      <c r="Q14" s="93"/>
      <c r="R14" s="12"/>
      <c r="S14" s="13"/>
      <c r="T14" s="318"/>
      <c r="U14" s="197"/>
      <c r="V14" s="12"/>
      <c r="W14" s="12"/>
      <c r="X14" s="13"/>
      <c r="Y14" s="14"/>
      <c r="Z14" s="11"/>
      <c r="AA14" s="12"/>
      <c r="AB14" s="12"/>
      <c r="AC14" s="13"/>
      <c r="AD14" s="14"/>
    </row>
    <row r="15" spans="1:30">
      <c r="A15" s="1">
        <v>1</v>
      </c>
      <c r="C15" s="226" t="s">
        <v>181</v>
      </c>
      <c r="D15" s="186" t="s">
        <v>180</v>
      </c>
      <c r="E15" s="37">
        <v>16</v>
      </c>
      <c r="F15" s="38"/>
      <c r="G15" s="38">
        <v>8</v>
      </c>
      <c r="H15" s="39">
        <v>8</v>
      </c>
      <c r="I15" s="10">
        <v>32</v>
      </c>
      <c r="J15" s="26">
        <v>4</v>
      </c>
      <c r="K15" s="11">
        <v>1</v>
      </c>
      <c r="L15" s="93"/>
      <c r="M15" s="12">
        <v>1</v>
      </c>
      <c r="N15" s="13"/>
      <c r="O15" s="92">
        <v>2</v>
      </c>
      <c r="P15" s="205"/>
      <c r="Q15" s="93"/>
      <c r="R15" s="12"/>
      <c r="S15" s="13">
        <v>1</v>
      </c>
      <c r="T15" s="92">
        <v>2</v>
      </c>
      <c r="U15" s="95"/>
      <c r="V15" s="93"/>
      <c r="W15" s="12"/>
      <c r="X15" s="13"/>
      <c r="Y15" s="14"/>
      <c r="Z15" s="11"/>
      <c r="AA15" s="12"/>
      <c r="AB15" s="12"/>
      <c r="AC15" s="13"/>
      <c r="AD15" s="14"/>
    </row>
    <row r="16" spans="1:30">
      <c r="A16" s="1">
        <v>1</v>
      </c>
      <c r="C16" s="10" t="s">
        <v>179</v>
      </c>
      <c r="D16" s="23" t="s">
        <v>149</v>
      </c>
      <c r="E16" s="37"/>
      <c r="F16" s="38"/>
      <c r="G16" s="38"/>
      <c r="H16" s="39">
        <v>8</v>
      </c>
      <c r="I16" s="10">
        <v>8</v>
      </c>
      <c r="J16" s="26">
        <v>2</v>
      </c>
      <c r="K16" s="300"/>
      <c r="L16" s="93"/>
      <c r="M16" s="12"/>
      <c r="N16" s="13"/>
      <c r="O16" s="14"/>
      <c r="P16" s="11"/>
      <c r="Q16" s="12"/>
      <c r="R16" s="12"/>
      <c r="S16" s="13"/>
      <c r="T16" s="318"/>
      <c r="U16" s="11"/>
      <c r="V16" s="12"/>
      <c r="W16" s="12"/>
      <c r="X16" s="13">
        <v>1</v>
      </c>
      <c r="Y16" s="14">
        <v>2</v>
      </c>
      <c r="Z16" s="95"/>
      <c r="AA16" s="94"/>
      <c r="AB16" s="94"/>
      <c r="AC16" s="13"/>
      <c r="AD16" s="14"/>
    </row>
    <row r="17" spans="1:30">
      <c r="A17" s="1">
        <v>2</v>
      </c>
      <c r="C17" s="523" t="s">
        <v>14</v>
      </c>
      <c r="D17" s="524"/>
      <c r="E17" s="31">
        <f t="shared" ref="E17:Q17" si="0">SUM(E8:E16)</f>
        <v>96</v>
      </c>
      <c r="F17" s="313">
        <f t="shared" si="0"/>
        <v>32</v>
      </c>
      <c r="G17" s="313">
        <f t="shared" si="0"/>
        <v>32</v>
      </c>
      <c r="H17" s="313">
        <f t="shared" si="0"/>
        <v>32</v>
      </c>
      <c r="I17" s="530">
        <f t="shared" si="0"/>
        <v>192</v>
      </c>
      <c r="J17" s="532">
        <f t="shared" si="0"/>
        <v>26</v>
      </c>
      <c r="K17" s="314">
        <f t="shared" si="0"/>
        <v>4</v>
      </c>
      <c r="L17" s="314">
        <f t="shared" si="0"/>
        <v>0</v>
      </c>
      <c r="M17" s="311">
        <f t="shared" si="0"/>
        <v>2</v>
      </c>
      <c r="N17" s="312">
        <f t="shared" si="0"/>
        <v>1</v>
      </c>
      <c r="O17" s="534">
        <f t="shared" si="0"/>
        <v>7.5</v>
      </c>
      <c r="P17" s="314">
        <f t="shared" si="0"/>
        <v>6</v>
      </c>
      <c r="Q17" s="311">
        <f t="shared" si="0"/>
        <v>3</v>
      </c>
      <c r="R17" s="311">
        <f>SUM(R10:R16)</f>
        <v>1</v>
      </c>
      <c r="S17" s="312">
        <f>SUM(S10:S16)</f>
        <v>1</v>
      </c>
      <c r="T17" s="536">
        <f>SUM(T8:T16)</f>
        <v>11.5</v>
      </c>
      <c r="U17" s="306">
        <f>SUM(U10:U16)</f>
        <v>2</v>
      </c>
      <c r="V17" s="307">
        <f>SUM(V10:V16)</f>
        <v>1</v>
      </c>
      <c r="W17" s="311">
        <f>SUM(W10:W16)</f>
        <v>0</v>
      </c>
      <c r="X17" s="312">
        <f>SUM(X10:X16)</f>
        <v>2</v>
      </c>
      <c r="Y17" s="532">
        <f>SUM(Y8:Y16)</f>
        <v>7</v>
      </c>
      <c r="Z17" s="306"/>
      <c r="AA17" s="307"/>
      <c r="AB17" s="307"/>
      <c r="AC17" s="308"/>
      <c r="AD17" s="507"/>
    </row>
    <row r="18" spans="1:30">
      <c r="C18" s="525"/>
      <c r="D18" s="526"/>
      <c r="E18" s="509" t="str">
        <f>CONCATENATE(SUM(K18:Y18)," godz. x ",8," zjazdów")</f>
        <v>23 godz. x 8 zjazdów</v>
      </c>
      <c r="F18" s="510"/>
      <c r="G18" s="510"/>
      <c r="H18" s="510"/>
      <c r="I18" s="531"/>
      <c r="J18" s="533"/>
      <c r="K18" s="527">
        <f>SUM(K17:N17)</f>
        <v>7</v>
      </c>
      <c r="L18" s="528"/>
      <c r="M18" s="528"/>
      <c r="N18" s="529"/>
      <c r="O18" s="535"/>
      <c r="P18" s="527">
        <f>SUM(P17:S17)</f>
        <v>11</v>
      </c>
      <c r="Q18" s="528"/>
      <c r="R18" s="528"/>
      <c r="S18" s="529"/>
      <c r="T18" s="537"/>
      <c r="U18" s="527">
        <f>SUM(U17:X17)</f>
        <v>5</v>
      </c>
      <c r="V18" s="528"/>
      <c r="W18" s="528"/>
      <c r="X18" s="529"/>
      <c r="Y18" s="533"/>
      <c r="Z18" s="509"/>
      <c r="AA18" s="510"/>
      <c r="AB18" s="510"/>
      <c r="AC18" s="511"/>
      <c r="AD18" s="508"/>
    </row>
    <row r="19" spans="1:30">
      <c r="C19" s="512" t="s">
        <v>26</v>
      </c>
      <c r="D19" s="513"/>
      <c r="E19" s="315">
        <f>SUM(K19:Z19)</f>
        <v>4</v>
      </c>
      <c r="K19" s="20">
        <v>1</v>
      </c>
      <c r="P19" s="20">
        <v>2</v>
      </c>
      <c r="U19" s="20">
        <v>1</v>
      </c>
      <c r="Z19" s="20"/>
    </row>
    <row r="21" spans="1:30" ht="13.5" thickBot="1">
      <c r="W21" s="70">
        <v>2</v>
      </c>
      <c r="X21" s="71">
        <v>1</v>
      </c>
      <c r="Y21" s="1" t="s">
        <v>37</v>
      </c>
    </row>
    <row r="22" spans="1:30" ht="14.25" thickTop="1" thickBot="1">
      <c r="W22" s="72">
        <v>2</v>
      </c>
      <c r="X22" s="73"/>
    </row>
    <row r="23" spans="1:30" ht="13.5" thickTop="1">
      <c r="W23" s="77"/>
    </row>
    <row r="28" spans="1:30">
      <c r="D28" s="185"/>
    </row>
    <row r="38" spans="4:4">
      <c r="D38" s="22"/>
    </row>
  </sheetData>
  <customSheetViews>
    <customSheetView guid="{6B99072D-06CA-45F2-AB39-36A02907F114}" hiddenColumns="1" topLeftCell="B3">
      <selection activeCell="J17" sqref="J17:J18"/>
      <pageMargins left="0.70866141732283472" right="0.70866141732283472" top="0.74803149606299213" bottom="0.74803149606299213" header="0.31496062992125984" footer="0.31496062992125984"/>
      <pageSetup paperSize="9" scale="95" orientation="landscape" r:id="rId1"/>
    </customSheetView>
    <customSheetView guid="{0CB504F8-1912-44EF-9680-C10E80AD96BC}" hiddenColumns="1" topLeftCell="B3">
      <selection activeCell="J17" sqref="J17:J18"/>
      <pageMargins left="0.70866141732283472" right="0.70866141732283472" top="0.74803149606299213" bottom="0.74803149606299213" header="0.31496062992125984" footer="0.31496062992125984"/>
      <pageSetup paperSize="9" scale="95" orientation="landscape" r:id="rId2"/>
    </customSheetView>
    <customSheetView guid="{239E246F-8917-4B7B-8E0A-19F175DE7D9A}" hiddenColumns="1" topLeftCell="B3">
      <selection activeCell="J17" sqref="J17:J18"/>
      <pageMargins left="0.70866141732283472" right="0.70866141732283472" top="0.74803149606299213" bottom="0.74803149606299213" header="0.31496062992125984" footer="0.31496062992125984"/>
      <pageSetup paperSize="9" scale="95" orientation="landscape" r:id="rId3"/>
    </customSheetView>
    <customSheetView guid="{1A83F9A0-CB09-4569-89A4-805D1EFA0A6D}" hiddenColumns="1" topLeftCell="B3">
      <selection activeCell="B3" sqref="B3"/>
      <pageMargins left="0.70866141732283472" right="0.70866141732283472" top="0.74803149606299213" bottom="0.74803149606299213" header="0.31496062992125984" footer="0.31496062992125984"/>
      <pageSetup paperSize="9" scale="95" orientation="landscape" r:id="rId4"/>
    </customSheetView>
    <customSheetView guid="{42644E2A-28AE-4EC2-B515-5FE83F7FB241}" hiddenColumns="1" topLeftCell="B3">
      <selection activeCell="D29" sqref="D29"/>
      <pageMargins left="0.70866141732283472" right="0.70866141732283472" top="0.74803149606299213" bottom="0.74803149606299213" header="0.31496062992125984" footer="0.31496062992125984"/>
      <pageSetup paperSize="9" scale="95" orientation="landscape" r:id="rId5"/>
    </customSheetView>
    <customSheetView guid="{626A0908-4B9A-4C44-9265-EBA9804284D3}" showPageBreaks="1" hiddenColumns="1" topLeftCell="B3">
      <selection activeCell="J17" sqref="J17:J18"/>
      <pageMargins left="0.70866141732283472" right="0.70866141732283472" top="0.74803149606299213" bottom="0.74803149606299213" header="0.31496062992125984" footer="0.31496062992125984"/>
      <pageSetup paperSize="9" scale="95" orientation="landscape" r:id="rId6"/>
    </customSheetView>
    <customSheetView guid="{754E505B-179A-4D75-85CA-0ADF977B7FD6}" hiddenColumns="1" topLeftCell="B3">
      <selection activeCell="J17" sqref="J17:J18"/>
      <pageMargins left="0.70866141732283472" right="0.70866141732283472" top="0.74803149606299213" bottom="0.74803149606299213" header="0.31496062992125984" footer="0.31496062992125984"/>
      <pageSetup paperSize="9" scale="95" orientation="landscape" r:id="rId7"/>
    </customSheetView>
  </customSheetViews>
  <mergeCells count="20">
    <mergeCell ref="P18:S18"/>
    <mergeCell ref="U18:X18"/>
    <mergeCell ref="Z18:AC18"/>
    <mergeCell ref="C19:D19"/>
    <mergeCell ref="Z6:AD6"/>
    <mergeCell ref="C17:D18"/>
    <mergeCell ref="I17:I18"/>
    <mergeCell ref="J17:J18"/>
    <mergeCell ref="O17:O18"/>
    <mergeCell ref="T17:T18"/>
    <mergeCell ref="Y17:Y18"/>
    <mergeCell ref="AD17:AD18"/>
    <mergeCell ref="E18:H18"/>
    <mergeCell ref="K18:N18"/>
    <mergeCell ref="C6:C7"/>
    <mergeCell ref="D6:D7"/>
    <mergeCell ref="E6:J6"/>
    <mergeCell ref="K6:O6"/>
    <mergeCell ref="P6:T6"/>
    <mergeCell ref="U6:Y6"/>
  </mergeCells>
  <dataValidations count="4">
    <dataValidation type="whole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K17:N18 AD17 Z17:AC18 P17:S18 Y17 O17 U17:X18">
      <formula1>0</formula1>
      <formula2>9</formula2>
    </dataValidation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K8:S16 U8:AD16"/>
    <dataValidation type="whole" allowBlank="1" showInputMessage="1" showErrorMessage="1" sqref="T8:T16">
      <formula1>2</formula1>
      <formula2>4</formula2>
    </dataValidation>
    <dataValidation type="whole" allowBlank="1" showInputMessage="1" showErrorMessage="1" sqref="T17:T18">
      <formula1>2</formula1>
      <formula2>15</formula2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r:id="rId8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B99072D-06CA-45F2-AB39-36A02907F114}">
      <pageMargins left="0.7" right="0.7" top="0.75" bottom="0.75" header="0.3" footer="0.3"/>
    </customSheetView>
    <customSheetView guid="{0CB504F8-1912-44EF-9680-C10E80AD96BC}">
      <pageMargins left="0.7" right="0.7" top="0.75" bottom="0.75" header="0.3" footer="0.3"/>
    </customSheetView>
    <customSheetView guid="{239E246F-8917-4B7B-8E0A-19F175DE7D9A}">
      <pageMargins left="0.7" right="0.7" top="0.75" bottom="0.75" header="0.3" footer="0.3"/>
    </customSheetView>
    <customSheetView guid="{1A83F9A0-CB09-4569-89A4-805D1EFA0A6D}">
      <pageMargins left="0.7" right="0.7" top="0.75" bottom="0.75" header="0.3" footer="0.3"/>
    </customSheetView>
    <customSheetView guid="{626A0908-4B9A-4C44-9265-EBA9804284D3}">
      <pageMargins left="0.7" right="0.7" top="0.75" bottom="0.75" header="0.3" footer="0.3"/>
    </customSheetView>
    <customSheetView guid="{754E505B-179A-4D75-85CA-0ADF977B7FD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Kierunek</vt:lpstr>
      <vt:lpstr>Arkusz1</vt:lpstr>
      <vt:lpstr>Specjalność</vt:lpstr>
      <vt:lpstr>Żywienie</vt:lpstr>
      <vt:lpstr>Inżynieria</vt:lpstr>
      <vt:lpstr>Biotechnologia</vt:lpstr>
      <vt:lpstr>Inzynieria żywności i żywienie </vt:lpstr>
      <vt:lpstr>Arkusz2</vt:lpstr>
      <vt:lpstr>druk_kier</vt:lpstr>
      <vt:lpstr>druk_podst</vt:lpstr>
      <vt:lpstr>druk_spec</vt:lpstr>
      <vt:lpstr>Kierunek!Obszar_wydruku</vt:lpstr>
      <vt:lpstr>Specjalność!Obszar_wydruku</vt:lpstr>
    </vt:vector>
  </TitlesOfParts>
  <Company>Katedra Mechaniki Precyzyjnej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Dziura</dc:creator>
  <cp:lastModifiedBy>R1</cp:lastModifiedBy>
  <cp:lastPrinted>2015-06-25T12:46:05Z</cp:lastPrinted>
  <dcterms:created xsi:type="dcterms:W3CDTF">2002-04-29T07:10:53Z</dcterms:created>
  <dcterms:modified xsi:type="dcterms:W3CDTF">2016-12-20T13:11:46Z</dcterms:modified>
</cp:coreProperties>
</file>