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9495" windowHeight="11055"/>
  </bookViews>
  <sheets>
    <sheet name="Plan kierunku" sheetId="1" r:id="rId1"/>
  </sheets>
  <externalReferences>
    <externalReference r:id="rId2"/>
  </externalReferences>
  <definedNames>
    <definedName name="druk_kier">'Plan kierunku'!$F$1:$AF$71</definedName>
    <definedName name="druk_podst">'Plan kierunku'!$F$1:$AF$71</definedName>
    <definedName name="druk_spec">#REF!</definedName>
    <definedName name="ECTS_r">[1]P!$C$11</definedName>
    <definedName name="ECTS_s">[1]P!$C$11</definedName>
    <definedName name="egz_r">[1]P!$C$10</definedName>
    <definedName name="egz_s">[1]P!$C$9</definedName>
    <definedName name="max_11">[1]P!$C$8</definedName>
    <definedName name="max_st">[1]P!$C$7</definedName>
    <definedName name="max_t">[1]P!$C$5</definedName>
    <definedName name="min_st">[1]P!$C$6</definedName>
    <definedName name="Print_Area" localSheetId="0">'Plan kierunku'!$F$1:$AF$78</definedName>
    <definedName name="tyg">#REF!</definedName>
  </definedNames>
  <calcPr calcId="125725"/>
</workbook>
</file>

<file path=xl/calcChain.xml><?xml version="1.0" encoding="utf-8"?>
<calcChain xmlns="http://schemas.openxmlformats.org/spreadsheetml/2006/main">
  <c r="X50" i="1"/>
  <c r="W50"/>
  <c r="Z50"/>
  <c r="AD50"/>
  <c r="AB50"/>
  <c r="O64"/>
  <c r="O50" s="1"/>
  <c r="N64"/>
  <c r="M64"/>
  <c r="L64"/>
  <c r="P64" s="1"/>
  <c r="O63"/>
  <c r="N63"/>
  <c r="M63"/>
  <c r="L63"/>
  <c r="P63" s="1"/>
  <c r="O62"/>
  <c r="N62"/>
  <c r="M62"/>
  <c r="L62"/>
  <c r="P62" s="1"/>
  <c r="O61"/>
  <c r="N61"/>
  <c r="M61"/>
  <c r="L61"/>
  <c r="P61" s="1"/>
  <c r="O60"/>
  <c r="N60"/>
  <c r="M60"/>
  <c r="L60"/>
  <c r="P60" s="1"/>
  <c r="O59"/>
  <c r="N59"/>
  <c r="M59"/>
  <c r="L59"/>
  <c r="P59" s="1"/>
  <c r="O58"/>
  <c r="N58"/>
  <c r="M58"/>
  <c r="L58"/>
  <c r="P58" s="1"/>
  <c r="O57"/>
  <c r="N57"/>
  <c r="M57"/>
  <c r="L57"/>
  <c r="P57" s="1"/>
  <c r="O56"/>
  <c r="N56"/>
  <c r="M56"/>
  <c r="L56"/>
  <c r="P56" s="1"/>
  <c r="O55"/>
  <c r="N55"/>
  <c r="M55"/>
  <c r="L55"/>
  <c r="P55" s="1"/>
  <c r="O54"/>
  <c r="N54"/>
  <c r="M54"/>
  <c r="L54"/>
  <c r="P54" s="1"/>
  <c r="O53"/>
  <c r="N53"/>
  <c r="M53"/>
  <c r="L53"/>
  <c r="P53" s="1"/>
  <c r="O52"/>
  <c r="N52"/>
  <c r="M52"/>
  <c r="L52"/>
  <c r="P52" s="1"/>
  <c r="P50" s="1"/>
  <c r="O45"/>
  <c r="N45"/>
  <c r="M45"/>
  <c r="L45"/>
  <c r="P45" s="1"/>
  <c r="O44"/>
  <c r="N44"/>
  <c r="M44"/>
  <c r="L44"/>
  <c r="P44" s="1"/>
  <c r="O43"/>
  <c r="N43"/>
  <c r="M43"/>
  <c r="L43"/>
  <c r="P43" s="1"/>
  <c r="O40"/>
  <c r="N40"/>
  <c r="M40"/>
  <c r="L40"/>
  <c r="P40" s="1"/>
  <c r="O39"/>
  <c r="N39"/>
  <c r="M39"/>
  <c r="L39"/>
  <c r="P39" s="1"/>
  <c r="O35"/>
  <c r="N35"/>
  <c r="M35"/>
  <c r="L35"/>
  <c r="P35" s="1"/>
  <c r="O34"/>
  <c r="N34"/>
  <c r="M34"/>
  <c r="L34"/>
  <c r="P34" s="1"/>
  <c r="O33"/>
  <c r="N33"/>
  <c r="M33"/>
  <c r="L33"/>
  <c r="P33" s="1"/>
  <c r="O29"/>
  <c r="N29"/>
  <c r="M29"/>
  <c r="L29"/>
  <c r="P29" s="1"/>
  <c r="O28"/>
  <c r="N28"/>
  <c r="M28"/>
  <c r="L28"/>
  <c r="P28" s="1"/>
  <c r="O27"/>
  <c r="N27"/>
  <c r="M27"/>
  <c r="L27"/>
  <c r="O26"/>
  <c r="N26"/>
  <c r="M26"/>
  <c r="L26"/>
  <c r="O21"/>
  <c r="N21"/>
  <c r="M21"/>
  <c r="L21"/>
  <c r="P21" s="1"/>
  <c r="O20"/>
  <c r="N20"/>
  <c r="M20"/>
  <c r="L20"/>
  <c r="P20" s="1"/>
  <c r="O19"/>
  <c r="N19"/>
  <c r="M19"/>
  <c r="L19"/>
  <c r="P19" s="1"/>
  <c r="O18"/>
  <c r="N18"/>
  <c r="M18"/>
  <c r="L18"/>
  <c r="P18" s="1"/>
  <c r="P15" s="1"/>
  <c r="O13"/>
  <c r="N13"/>
  <c r="M13"/>
  <c r="L13"/>
  <c r="P13" s="1"/>
  <c r="O12"/>
  <c r="N12"/>
  <c r="M12"/>
  <c r="L12"/>
  <c r="P12" s="1"/>
  <c r="O11"/>
  <c r="N11"/>
  <c r="M11"/>
  <c r="L11"/>
  <c r="O10"/>
  <c r="N10"/>
  <c r="L10"/>
  <c r="P10" s="1"/>
  <c r="M10"/>
  <c r="S8"/>
  <c r="U31"/>
  <c r="W31"/>
  <c r="Z31"/>
  <c r="Z23"/>
  <c r="W23"/>
  <c r="T23"/>
  <c r="S23"/>
  <c r="R23"/>
  <c r="U15"/>
  <c r="T15"/>
  <c r="S15"/>
  <c r="R15"/>
  <c r="AB8"/>
  <c r="AA8"/>
  <c r="X8"/>
  <c r="W8"/>
  <c r="L8" l="1"/>
  <c r="P26"/>
  <c r="P23" s="1"/>
  <c r="P27"/>
  <c r="M8"/>
  <c r="P11"/>
  <c r="P8" s="1"/>
  <c r="AF50"/>
  <c r="AA50"/>
  <c r="Q27"/>
  <c r="Q21"/>
  <c r="Q29"/>
  <c r="Q43" l="1"/>
  <c r="Q11"/>
  <c r="Q12"/>
  <c r="Q13"/>
  <c r="Q28"/>
  <c r="Q20"/>
  <c r="Q19"/>
  <c r="V31"/>
  <c r="Q37" l="1"/>
  <c r="O37"/>
  <c r="N37"/>
  <c r="M37"/>
  <c r="L37"/>
  <c r="Q34"/>
  <c r="Q35"/>
  <c r="Y50"/>
  <c r="AC50"/>
  <c r="Q44"/>
  <c r="O65"/>
  <c r="N65"/>
  <c r="M65"/>
  <c r="L65"/>
  <c r="L50" s="1"/>
  <c r="M50"/>
  <c r="O48"/>
  <c r="N48"/>
  <c r="M48"/>
  <c r="L48"/>
  <c r="O46"/>
  <c r="N46"/>
  <c r="M46"/>
  <c r="L46"/>
  <c r="O42"/>
  <c r="N42"/>
  <c r="M42"/>
  <c r="L42"/>
  <c r="O41"/>
  <c r="N41"/>
  <c r="M41"/>
  <c r="L41"/>
  <c r="O38"/>
  <c r="N38"/>
  <c r="M38"/>
  <c r="L38"/>
  <c r="O36"/>
  <c r="N36"/>
  <c r="M36"/>
  <c r="L36"/>
  <c r="Q58"/>
  <c r="N50" l="1"/>
  <c r="P37"/>
  <c r="L31"/>
  <c r="P36"/>
  <c r="P38"/>
  <c r="P41"/>
  <c r="P42"/>
  <c r="P46"/>
  <c r="P48"/>
  <c r="P65"/>
  <c r="Q62"/>
  <c r="Q63"/>
  <c r="Q60"/>
  <c r="Q61"/>
  <c r="Q59"/>
  <c r="Q56"/>
  <c r="Q65"/>
  <c r="Q64"/>
  <c r="R31"/>
  <c r="Q41"/>
  <c r="Q42"/>
  <c r="M15"/>
  <c r="Q36"/>
  <c r="Q48"/>
  <c r="Q46"/>
  <c r="Q45"/>
  <c r="Q40"/>
  <c r="Q39"/>
  <c r="Q38"/>
  <c r="Q33"/>
  <c r="Q26"/>
  <c r="Q18"/>
  <c r="Q10"/>
  <c r="AF31"/>
  <c r="AE31"/>
  <c r="AD31"/>
  <c r="AC31"/>
  <c r="AB31"/>
  <c r="AA31"/>
  <c r="Y31"/>
  <c r="X31"/>
  <c r="T31"/>
  <c r="AF23"/>
  <c r="AE23"/>
  <c r="AD23"/>
  <c r="AC23"/>
  <c r="AB23"/>
  <c r="AA23"/>
  <c r="Y23"/>
  <c r="X23"/>
  <c r="V23"/>
  <c r="U23"/>
  <c r="R8"/>
  <c r="T8"/>
  <c r="U8"/>
  <c r="V8"/>
  <c r="Y8"/>
  <c r="Z8"/>
  <c r="AC8"/>
  <c r="AD8"/>
  <c r="AE8"/>
  <c r="AF8"/>
  <c r="W15"/>
  <c r="W69" s="1"/>
  <c r="X15"/>
  <c r="X69" s="1"/>
  <c r="Y15"/>
  <c r="Z15"/>
  <c r="AA15"/>
  <c r="AB15"/>
  <c r="AB69" s="1"/>
  <c r="AC15"/>
  <c r="AD15"/>
  <c r="AE15"/>
  <c r="AF15"/>
  <c r="V15"/>
  <c r="AC69" l="1"/>
  <c r="Y69"/>
  <c r="W70"/>
  <c r="Z69"/>
  <c r="AD69"/>
  <c r="P31"/>
  <c r="AF69"/>
  <c r="Q31"/>
  <c r="N31"/>
  <c r="AA69"/>
  <c r="O8"/>
  <c r="M31"/>
  <c r="Q15"/>
  <c r="O31"/>
  <c r="M23"/>
  <c r="M69" s="1"/>
  <c r="O23"/>
  <c r="O15"/>
  <c r="Q8"/>
  <c r="N8"/>
  <c r="N15"/>
  <c r="Q23"/>
  <c r="N23"/>
  <c r="L23"/>
  <c r="L15"/>
  <c r="L69" l="1"/>
  <c r="O69"/>
  <c r="T50"/>
  <c r="T69" s="1"/>
  <c r="U50"/>
  <c r="U69" s="1"/>
  <c r="S50" l="1"/>
  <c r="N69" l="1"/>
  <c r="P69" s="1"/>
  <c r="V50"/>
  <c r="V69" s="1"/>
  <c r="Q57"/>
  <c r="R50"/>
  <c r="R69" s="1"/>
  <c r="L72" l="1"/>
  <c r="O72"/>
  <c r="N72"/>
  <c r="M72"/>
  <c r="P72" l="1"/>
  <c r="S31"/>
  <c r="S69" s="1"/>
  <c r="R70" s="1"/>
  <c r="Q53"/>
  <c r="Q55"/>
  <c r="Q54"/>
  <c r="Q52"/>
  <c r="Q50" l="1"/>
  <c r="Q69" s="1"/>
  <c r="AE50"/>
  <c r="AE69"/>
  <c r="AB70"/>
</calcChain>
</file>

<file path=xl/sharedStrings.xml><?xml version="1.0" encoding="utf-8"?>
<sst xmlns="http://schemas.openxmlformats.org/spreadsheetml/2006/main" count="114" uniqueCount="96">
  <si>
    <t>W</t>
  </si>
  <si>
    <t>Ć</t>
  </si>
  <si>
    <t>L</t>
  </si>
  <si>
    <t>P</t>
  </si>
  <si>
    <t>S</t>
  </si>
  <si>
    <t>Sem. I</t>
  </si>
  <si>
    <t>Sem. II</t>
  </si>
  <si>
    <t>Sem. III</t>
  </si>
  <si>
    <t>Suma godzin / ECTS</t>
  </si>
  <si>
    <t>Przedmioty (Kursy)</t>
  </si>
  <si>
    <r>
      <t>P</t>
    </r>
    <r>
      <rPr>
        <vertAlign val="subscript"/>
        <sz val="14"/>
        <rFont val="Arial CE"/>
        <family val="2"/>
        <charset val="238"/>
      </rPr>
      <t>E</t>
    </r>
  </si>
  <si>
    <t>projekty etapowe (modułowa weryfikacja efektów)</t>
  </si>
  <si>
    <t>projekt 07</t>
  </si>
  <si>
    <t>GRUPA A - OGÓLNE</t>
  </si>
  <si>
    <t>GRUPA B - PODSTAWOWE</t>
  </si>
  <si>
    <t>GRUPA C - KIERUNKOWE</t>
  </si>
  <si>
    <t>GRUPA D - KIERUNKOWE OBIERALNE</t>
  </si>
  <si>
    <t>GRUPA E - SPECJALNOŚCIOWE</t>
  </si>
  <si>
    <t>PROFIL KSZTAŁCENIA:</t>
  </si>
  <si>
    <t>ogólnoakademicki</t>
  </si>
  <si>
    <t>PLAN STUDIÓW DLA KIERUNKU:</t>
  </si>
  <si>
    <t>Odpowiedzialność dydaktyczna</t>
  </si>
  <si>
    <t>Jednostka realizująca</t>
  </si>
  <si>
    <t>egzamin</t>
  </si>
  <si>
    <t>egzaminy</t>
  </si>
  <si>
    <t>Legenda :</t>
  </si>
  <si>
    <t>STOPIEŃ I FORMA STUDIÓW</t>
  </si>
  <si>
    <t>Praca dyplomowa z egzaminem dyplomowym</t>
  </si>
  <si>
    <t>Energetyka</t>
  </si>
  <si>
    <t>ORC</t>
  </si>
  <si>
    <t xml:space="preserve">Seminarium dyplomowe </t>
  </si>
  <si>
    <t>Moduł ogólny</t>
  </si>
  <si>
    <t>Kompensacja mocy</t>
  </si>
  <si>
    <t>moduł podstaw energetyki</t>
  </si>
  <si>
    <t>moduł projektowania</t>
  </si>
  <si>
    <t>blok racjonalizacji wykorzystania energii</t>
  </si>
  <si>
    <t>moduł  gospodarowania energią</t>
  </si>
  <si>
    <t>moduł klasyfikacji energetycznej obiektów</t>
  </si>
  <si>
    <t>moduł energetyki konwencjonalnej</t>
  </si>
  <si>
    <t>moduł agroenergetyki</t>
  </si>
  <si>
    <t>moduł energetyki niekonwencjonalnej</t>
  </si>
  <si>
    <t>moduł pracy dyplomowej</t>
  </si>
  <si>
    <t>Podstawy modelowania komputerowego w energetyce</t>
  </si>
  <si>
    <t>II stopień, studia stacjonarne</t>
  </si>
  <si>
    <t>Komputerowe wspomaganie modelowania przepływów</t>
  </si>
  <si>
    <t>Współczesne trendy w energetyce niekonwencjonalnej</t>
  </si>
  <si>
    <t>Rachunek prawdopodobieństwa</t>
  </si>
  <si>
    <t>Fizyka kwantowa</t>
  </si>
  <si>
    <t>Współczesne materiały inżynierskie</t>
  </si>
  <si>
    <t>Podstawy technologii maszyn</t>
  </si>
  <si>
    <t>Chemia czynników energetycznych</t>
  </si>
  <si>
    <t>Wysokoenergetyczna obróbka strumieniowa</t>
  </si>
  <si>
    <t>Wybrane aspekty termodynamiki</t>
  </si>
  <si>
    <t>Powłoki ochronne</t>
  </si>
  <si>
    <t>Podstawy projektowania elementów maszyn</t>
  </si>
  <si>
    <t>Urządzenia wentylacyjne i klimatyzacyjne</t>
  </si>
  <si>
    <t>Urządzenia chłodnicze i pompy ciepła</t>
  </si>
  <si>
    <t>Prawo energetyczne</t>
  </si>
  <si>
    <t>Współczesne problemy termodynamiki</t>
  </si>
  <si>
    <t>Gospodarka energetyczna</t>
  </si>
  <si>
    <t xml:space="preserve">Audyt energetyczny - podstawy prawne </t>
  </si>
  <si>
    <t>Fizyka budowli</t>
  </si>
  <si>
    <t>Efektywność energetyczna obiektów</t>
  </si>
  <si>
    <t>Siłownie cieplne</t>
  </si>
  <si>
    <t>Paliwa i spalanie</t>
  </si>
  <si>
    <t>Elektrownie i elektrociepłownie</t>
  </si>
  <si>
    <t>Energetyka wodna</t>
  </si>
  <si>
    <t>Produkcja i wykorzystanie biomasy rolniczej</t>
  </si>
  <si>
    <t>Ocena energetyczna produkcji biomasy</t>
  </si>
  <si>
    <t>Utylizacja odpadów</t>
  </si>
  <si>
    <t>Tworzywa polimerowe</t>
  </si>
  <si>
    <t>Metody numeryczne</t>
  </si>
  <si>
    <t>Zarządzanie projektami i inwestycjami</t>
  </si>
  <si>
    <t>Metodyka pracy badawczej</t>
  </si>
  <si>
    <t>moduł matematyczno - fizyczny</t>
  </si>
  <si>
    <t>Energetyka wiatrowa</t>
  </si>
  <si>
    <t>blok termodynamiczny</t>
  </si>
  <si>
    <t>Podstawy energetyki jądrowej</t>
  </si>
  <si>
    <t>Plan studiów na rok akademicki 2016/2017 (uchwała Rady Wydziału nr … z dnia … ) realizujący:</t>
  </si>
  <si>
    <t xml:space="preserve"> - program kształcenia obowiązujący od roku akademickiego 2016/2017 (uchwała Senatu nr … z dnia ...)</t>
  </si>
  <si>
    <t xml:space="preserve"> - program studiów obowiązujący od roku akademickiego 2016/2017 (uchwała Rady Wydziału nr ... z dnia …)</t>
  </si>
  <si>
    <t>blok  technologiczny</t>
  </si>
  <si>
    <t>moduł eksploatacji</t>
  </si>
  <si>
    <t>Specjalności tworzone sa poprzez wybór 2 modułów z 3 dostępnych modułów specjalnościowych + moduł pracy dyplomowej jako obowiązkowy</t>
  </si>
  <si>
    <t>Podstawy prawa gospodarczego</t>
  </si>
  <si>
    <t>moduł chłodnictwa</t>
  </si>
  <si>
    <t>blok urządzeń niskotemperaturowych</t>
  </si>
  <si>
    <t>moduł klimatyzacji</t>
  </si>
  <si>
    <t>Język angielski</t>
  </si>
  <si>
    <t>Eksploatacja maszyn energetycznych</t>
  </si>
  <si>
    <t>Konstrukcje maszyn energetycznych</t>
  </si>
  <si>
    <r>
      <rPr>
        <sz val="20"/>
        <color rgb="FFFF0000"/>
        <rFont val="Arial CE"/>
        <charset val="238"/>
      </rPr>
      <t>systemy energetycne</t>
    </r>
    <r>
      <rPr>
        <sz val="20"/>
        <rFont val="Arial CE"/>
        <family val="2"/>
        <charset val="238"/>
      </rPr>
      <t xml:space="preserve"> = moduł energetyki konwencjonalnej i moduł agroenergetyki</t>
    </r>
  </si>
  <si>
    <r>
      <rPr>
        <sz val="20"/>
        <color rgb="FFFF0000"/>
        <rFont val="Arial CE"/>
        <charset val="238"/>
      </rPr>
      <t>energetyka odnawialna</t>
    </r>
    <r>
      <rPr>
        <sz val="20"/>
        <rFont val="Arial CE"/>
        <family val="2"/>
        <charset val="238"/>
      </rPr>
      <t xml:space="preserve"> = moduł agroenergetyki i moduł energetyki niekonwencjonalnej</t>
    </r>
  </si>
  <si>
    <r>
      <rPr>
        <sz val="20"/>
        <color rgb="FFFF0000"/>
        <rFont val="Arial CE"/>
        <charset val="238"/>
      </rPr>
      <t>zrównoważony rozwój energetyki</t>
    </r>
    <r>
      <rPr>
        <sz val="20"/>
        <rFont val="Arial CE"/>
        <family val="2"/>
        <charset val="238"/>
      </rPr>
      <t xml:space="preserve"> = moduł energetyki konwencjonalnej i moduł energetyki niekonwencjonalnej</t>
    </r>
  </si>
  <si>
    <t>Energetyka słoneczna</t>
  </si>
  <si>
    <t>67h x15 tyg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</si>
</sst>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SwitzerlandNarrow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i/>
      <sz val="14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10"/>
      <name val="Arial CE"/>
      <charset val="238"/>
    </font>
    <font>
      <sz val="14"/>
      <name val="Symbol"/>
      <family val="1"/>
      <charset val="2"/>
    </font>
    <font>
      <vertAlign val="subscript"/>
      <sz val="14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8"/>
      <name val="Arial CE"/>
      <charset val="238"/>
    </font>
    <font>
      <b/>
      <sz val="16"/>
      <name val="Arial CE"/>
      <family val="2"/>
      <charset val="238"/>
    </font>
    <font>
      <b/>
      <sz val="20"/>
      <name val="Arial CE"/>
      <family val="2"/>
      <charset val="238"/>
    </font>
    <font>
      <sz val="12"/>
      <name val="Arial CE"/>
      <charset val="238"/>
    </font>
    <font>
      <sz val="10"/>
      <color theme="1"/>
      <name val="Arial CE"/>
      <family val="2"/>
      <charset val="238"/>
    </font>
    <font>
      <sz val="14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sz val="14"/>
      <color theme="1"/>
      <name val="Arial CE"/>
      <charset val="238"/>
    </font>
    <font>
      <sz val="14"/>
      <color theme="0" tint="-0.14999847407452621"/>
      <name val="Arial CE"/>
      <charset val="238"/>
    </font>
    <font>
      <sz val="20"/>
      <name val="Arial CE"/>
      <family val="2"/>
      <charset val="238"/>
    </font>
    <font>
      <sz val="20"/>
      <color rgb="FFFF0000"/>
      <name val="Arial CE"/>
      <charset val="238"/>
    </font>
    <font>
      <sz val="20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1" applyBorder="0"/>
  </cellStyleXfs>
  <cellXfs count="38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164" fontId="5" fillId="3" borderId="10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6" borderId="25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/>
      <protection locked="0"/>
    </xf>
    <xf numFmtId="0" fontId="8" fillId="8" borderId="10" xfId="0" applyFont="1" applyFill="1" applyBorder="1" applyAlignment="1" applyProtection="1">
      <alignment horizontal="center" vertical="center"/>
      <protection locked="0"/>
    </xf>
    <xf numFmtId="0" fontId="12" fillId="9" borderId="11" xfId="0" applyFont="1" applyFill="1" applyBorder="1" applyAlignment="1" applyProtection="1">
      <alignment horizontal="center" vertical="center"/>
      <protection locked="0"/>
    </xf>
    <xf numFmtId="0" fontId="8" fillId="10" borderId="10" xfId="0" applyFont="1" applyFill="1" applyBorder="1" applyAlignment="1" applyProtection="1">
      <alignment horizontal="center" vertical="center"/>
      <protection locked="0"/>
    </xf>
    <xf numFmtId="0" fontId="12" fillId="10" borderId="11" xfId="0" applyFont="1" applyFill="1" applyBorder="1" applyAlignment="1" applyProtection="1">
      <alignment horizontal="center" vertical="center"/>
      <protection locked="0"/>
    </xf>
    <xf numFmtId="0" fontId="12" fillId="10" borderId="12" xfId="0" applyFont="1" applyFill="1" applyBorder="1" applyAlignment="1" applyProtection="1">
      <alignment horizontal="center" vertical="center"/>
      <protection locked="0"/>
    </xf>
    <xf numFmtId="0" fontId="12" fillId="10" borderId="33" xfId="0" applyFont="1" applyFill="1" applyBorder="1" applyAlignment="1" applyProtection="1">
      <alignment horizontal="center" vertical="center"/>
      <protection locked="0"/>
    </xf>
    <xf numFmtId="0" fontId="12" fillId="10" borderId="10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3" fillId="6" borderId="38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13" fillId="6" borderId="39" xfId="0" applyFont="1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2" fillId="6" borderId="37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12" fillId="6" borderId="2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4" borderId="4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13" fillId="9" borderId="21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13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1" fillId="10" borderId="44" xfId="0" applyFont="1" applyFill="1" applyBorder="1" applyAlignment="1" applyProtection="1">
      <alignment horizontal="center"/>
      <protection locked="0"/>
    </xf>
    <xf numFmtId="0" fontId="1" fillId="10" borderId="46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6" borderId="43" xfId="0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1" fillId="8" borderId="44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1" fillId="7" borderId="46" xfId="0" applyFont="1" applyFill="1" applyBorder="1" applyAlignment="1" applyProtection="1">
      <protection locked="0"/>
    </xf>
    <xf numFmtId="0" fontId="12" fillId="7" borderId="50" xfId="0" applyFont="1" applyFill="1" applyBorder="1" applyAlignment="1" applyProtection="1">
      <alignment horizontal="center" vertical="center"/>
      <protection locked="0"/>
    </xf>
    <xf numFmtId="0" fontId="12" fillId="7" borderId="51" xfId="0" applyFont="1" applyFill="1" applyBorder="1" applyAlignment="1" applyProtection="1">
      <alignment horizontal="center" vertical="center"/>
      <protection locked="0"/>
    </xf>
    <xf numFmtId="0" fontId="12" fillId="7" borderId="52" xfId="0" applyFont="1" applyFill="1" applyBorder="1" applyAlignment="1" applyProtection="1">
      <alignment horizontal="center" vertical="center"/>
      <protection locked="0"/>
    </xf>
    <xf numFmtId="0" fontId="12" fillId="7" borderId="21" xfId="0" applyFont="1" applyFill="1" applyBorder="1" applyAlignment="1" applyProtection="1">
      <alignment horizontal="center" vertical="center"/>
      <protection locked="0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" fillId="10" borderId="32" xfId="0" applyFont="1" applyFill="1" applyBorder="1" applyAlignment="1" applyProtection="1">
      <alignment horizontal="center"/>
      <protection locked="0"/>
    </xf>
    <xf numFmtId="0" fontId="1" fillId="8" borderId="32" xfId="0" applyFont="1" applyFill="1" applyBorder="1" applyAlignment="1" applyProtection="1">
      <alignment horizontal="center"/>
      <protection locked="0"/>
    </xf>
    <xf numFmtId="0" fontId="8" fillId="7" borderId="44" xfId="0" applyFont="1" applyFill="1" applyBorder="1" applyAlignment="1" applyProtection="1">
      <alignment vertical="center" wrapText="1"/>
      <protection locked="0"/>
    </xf>
    <xf numFmtId="0" fontId="8" fillId="7" borderId="32" xfId="0" applyFont="1" applyFill="1" applyBorder="1" applyAlignment="1" applyProtection="1">
      <alignment vertical="center" wrapText="1"/>
      <protection locked="0"/>
    </xf>
    <xf numFmtId="0" fontId="1" fillId="9" borderId="44" xfId="0" applyFont="1" applyFill="1" applyBorder="1" applyAlignment="1" applyProtection="1">
      <alignment horizontal="center"/>
      <protection locked="0"/>
    </xf>
    <xf numFmtId="0" fontId="1" fillId="9" borderId="32" xfId="0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3" fillId="4" borderId="43" xfId="0" applyFont="1" applyFill="1" applyBorder="1" applyAlignment="1" applyProtection="1">
      <alignment horizontal="center" vertical="center" wrapText="1"/>
      <protection locked="0"/>
    </xf>
    <xf numFmtId="0" fontId="12" fillId="6" borderId="43" xfId="0" applyFont="1" applyFill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6" borderId="49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12" fillId="6" borderId="49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1" fillId="12" borderId="32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8" fillId="0" borderId="43" xfId="0" applyFont="1" applyFill="1" applyBorder="1" applyAlignment="1" applyProtection="1">
      <alignment horizontal="left" vertical="center" wrapText="1"/>
      <protection locked="0"/>
    </xf>
    <xf numFmtId="0" fontId="13" fillId="4" borderId="22" xfId="0" applyFont="1" applyFill="1" applyBorder="1" applyAlignment="1" applyProtection="1">
      <alignment vertical="center"/>
      <protection locked="0"/>
    </xf>
    <xf numFmtId="0" fontId="13" fillId="4" borderId="53" xfId="0" applyFont="1" applyFill="1" applyBorder="1" applyAlignment="1" applyProtection="1">
      <alignment vertical="center"/>
      <protection locked="0"/>
    </xf>
    <xf numFmtId="0" fontId="13" fillId="4" borderId="54" xfId="0" applyFont="1" applyFill="1" applyBorder="1" applyAlignment="1" applyProtection="1">
      <alignment vertical="center"/>
      <protection locked="0"/>
    </xf>
    <xf numFmtId="0" fontId="5" fillId="3" borderId="5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14" borderId="10" xfId="0" applyFont="1" applyFill="1" applyBorder="1" applyAlignment="1" applyProtection="1">
      <alignment horizontal="center" vertical="center"/>
      <protection locked="0"/>
    </xf>
    <xf numFmtId="0" fontId="5" fillId="15" borderId="10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8" fillId="7" borderId="43" xfId="0" applyFont="1" applyFill="1" applyBorder="1" applyAlignment="1" applyProtection="1">
      <alignment vertical="center" wrapText="1"/>
      <protection locked="0"/>
    </xf>
    <xf numFmtId="0" fontId="8" fillId="10" borderId="43" xfId="0" applyFont="1" applyFill="1" applyBorder="1" applyAlignment="1" applyProtection="1">
      <alignment vertical="center" wrapText="1"/>
      <protection locked="0"/>
    </xf>
    <xf numFmtId="0" fontId="8" fillId="8" borderId="43" xfId="0" applyFont="1" applyFill="1" applyBorder="1" applyAlignment="1" applyProtection="1">
      <alignment vertical="center" wrapText="1"/>
      <protection locked="0"/>
    </xf>
    <xf numFmtId="0" fontId="8" fillId="9" borderId="43" xfId="0" applyFont="1" applyFill="1" applyBorder="1" applyAlignment="1" applyProtection="1">
      <alignment vertical="center" wrapText="1"/>
      <protection locked="0"/>
    </xf>
    <xf numFmtId="0" fontId="13" fillId="4" borderId="57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1" fillId="9" borderId="46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1" fillId="8" borderId="46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3" fillId="0" borderId="32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Fill="1" applyBorder="1" applyAlignment="1" applyProtection="1">
      <alignment horizontal="left" vertical="center" wrapText="1"/>
      <protection locked="0"/>
    </xf>
    <xf numFmtId="0" fontId="21" fillId="0" borderId="58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7" fillId="6" borderId="47" xfId="0" applyFont="1" applyFill="1" applyBorder="1" applyAlignment="1" applyProtection="1">
      <alignment horizontal="center" vertical="center" wrapText="1"/>
      <protection locked="0"/>
    </xf>
    <xf numFmtId="0" fontId="20" fillId="13" borderId="2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3" fillId="14" borderId="10" xfId="0" applyFont="1" applyFill="1" applyBorder="1" applyAlignment="1" applyProtection="1">
      <alignment horizontal="center" vertical="center"/>
      <protection locked="0"/>
    </xf>
    <xf numFmtId="0" fontId="13" fillId="6" borderId="2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13" fillId="6" borderId="34" xfId="0" applyFont="1" applyFill="1" applyBorder="1" applyAlignment="1" applyProtection="1">
      <alignment horizontal="center" vertical="center"/>
      <protection locked="0"/>
    </xf>
    <xf numFmtId="0" fontId="13" fillId="0" borderId="63" xfId="0" applyFont="1" applyFill="1" applyBorder="1" applyAlignment="1" applyProtection="1">
      <alignment horizontal="center" vertical="center"/>
      <protection locked="0"/>
    </xf>
    <xf numFmtId="0" fontId="13" fillId="6" borderId="37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15" borderId="10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6" borderId="17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6" borderId="61" xfId="0" applyFont="1" applyFill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13" borderId="2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13" borderId="23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13" borderId="23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13" borderId="6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13" borderId="5" xfId="0" applyFont="1" applyFill="1" applyBorder="1" applyAlignment="1" applyProtection="1">
      <alignment horizontal="center" vertical="center"/>
      <protection locked="0"/>
    </xf>
    <xf numFmtId="0" fontId="13" fillId="4" borderId="36" xfId="0" applyFont="1" applyFill="1" applyBorder="1" applyAlignment="1" applyProtection="1">
      <alignment horizontal="left" vertical="center"/>
      <protection locked="0"/>
    </xf>
    <xf numFmtId="0" fontId="13" fillId="4" borderId="35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3" fillId="10" borderId="10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6" fillId="4" borderId="36" xfId="0" applyFont="1" applyFill="1" applyBorder="1" applyAlignment="1" applyProtection="1">
      <alignment horizontal="left" vertical="center" wrapText="1"/>
      <protection locked="0"/>
    </xf>
    <xf numFmtId="0" fontId="6" fillId="4" borderId="43" xfId="0" applyFont="1" applyFill="1" applyBorder="1" applyAlignment="1" applyProtection="1">
      <alignment horizontal="left" vertical="center" wrapText="1"/>
      <protection locked="0"/>
    </xf>
    <xf numFmtId="0" fontId="6" fillId="4" borderId="35" xfId="0" applyFont="1" applyFill="1" applyBorder="1" applyAlignment="1" applyProtection="1">
      <alignment horizontal="left" vertical="center" wrapText="1"/>
      <protection locked="0"/>
    </xf>
    <xf numFmtId="0" fontId="13" fillId="4" borderId="36" xfId="0" applyFont="1" applyFill="1" applyBorder="1" applyAlignment="1" applyProtection="1">
      <alignment horizontal="left" vertical="center"/>
      <protection locked="0"/>
    </xf>
    <xf numFmtId="0" fontId="13" fillId="4" borderId="43" xfId="0" applyFont="1" applyFill="1" applyBorder="1" applyAlignment="1" applyProtection="1">
      <alignment horizontal="left" vertical="center"/>
      <protection locked="0"/>
    </xf>
    <xf numFmtId="0" fontId="13" fillId="4" borderId="35" xfId="0" applyFont="1" applyFill="1" applyBorder="1" applyAlignment="1" applyProtection="1">
      <alignment horizontal="left" vertical="center"/>
      <protection locked="0"/>
    </xf>
    <xf numFmtId="0" fontId="21" fillId="4" borderId="36" xfId="0" applyFont="1" applyFill="1" applyBorder="1" applyAlignment="1" applyProtection="1">
      <alignment horizontal="left" vertical="center"/>
      <protection locked="0"/>
    </xf>
    <xf numFmtId="0" fontId="21" fillId="4" borderId="35" xfId="0" applyFont="1" applyFill="1" applyBorder="1" applyAlignment="1" applyProtection="1">
      <alignment horizontal="left" vertical="center"/>
      <protection locked="0"/>
    </xf>
    <xf numFmtId="0" fontId="8" fillId="9" borderId="43" xfId="0" applyFont="1" applyFill="1" applyBorder="1" applyAlignment="1" applyProtection="1">
      <alignment horizontal="left" vertical="center" wrapText="1"/>
      <protection locked="0"/>
    </xf>
    <xf numFmtId="0" fontId="8" fillId="9" borderId="35" xfId="0" applyFont="1" applyFill="1" applyBorder="1" applyAlignment="1" applyProtection="1">
      <alignment horizontal="left" vertical="center" wrapText="1"/>
      <protection locked="0"/>
    </xf>
    <xf numFmtId="0" fontId="21" fillId="9" borderId="36" xfId="0" applyFont="1" applyFill="1" applyBorder="1" applyAlignment="1" applyProtection="1">
      <alignment horizontal="left" vertical="center"/>
      <protection locked="0"/>
    </xf>
    <xf numFmtId="0" fontId="21" fillId="9" borderId="35" xfId="0" applyFont="1" applyFill="1" applyBorder="1" applyAlignment="1" applyProtection="1">
      <alignment horizontal="left" vertical="center"/>
      <protection locked="0"/>
    </xf>
    <xf numFmtId="0" fontId="13" fillId="9" borderId="44" xfId="0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16" borderId="21" xfId="0" applyFont="1" applyFill="1" applyBorder="1" applyAlignment="1" applyProtection="1">
      <alignment horizontal="center" vertical="center" wrapText="1"/>
      <protection locked="0"/>
    </xf>
    <xf numFmtId="0" fontId="13" fillId="16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21" fillId="0" borderId="36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13" fillId="18" borderId="10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0" fontId="1" fillId="0" borderId="46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13" fillId="8" borderId="21" xfId="0" applyFont="1" applyFill="1" applyBorder="1" applyAlignment="1" applyProtection="1">
      <alignment horizontal="center" vertical="center" wrapText="1"/>
      <protection locked="0"/>
    </xf>
    <xf numFmtId="0" fontId="13" fillId="8" borderId="19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/>
      <protection locked="0"/>
    </xf>
    <xf numFmtId="0" fontId="8" fillId="7" borderId="43" xfId="0" applyFont="1" applyFill="1" applyBorder="1" applyAlignment="1" applyProtection="1">
      <alignment horizontal="left" vertical="center" wrapText="1"/>
      <protection locked="0"/>
    </xf>
    <xf numFmtId="0" fontId="8" fillId="7" borderId="35" xfId="0" applyFont="1" applyFill="1" applyBorder="1" applyAlignment="1" applyProtection="1">
      <alignment horizontal="left" vertical="center" wrapText="1"/>
      <protection locked="0"/>
    </xf>
    <xf numFmtId="0" fontId="8" fillId="10" borderId="43" xfId="0" applyFont="1" applyFill="1" applyBorder="1" applyAlignment="1" applyProtection="1">
      <alignment horizontal="left" vertical="center" wrapText="1"/>
      <protection locked="0"/>
    </xf>
    <xf numFmtId="0" fontId="8" fillId="10" borderId="35" xfId="0" applyFont="1" applyFill="1" applyBorder="1" applyAlignment="1" applyProtection="1">
      <alignment horizontal="left" vertical="center" wrapText="1"/>
      <protection locked="0"/>
    </xf>
    <xf numFmtId="0" fontId="8" fillId="8" borderId="43" xfId="0" applyFont="1" applyFill="1" applyBorder="1" applyAlignment="1" applyProtection="1">
      <alignment horizontal="left" vertical="center" wrapText="1"/>
      <protection locked="0"/>
    </xf>
    <xf numFmtId="0" fontId="8" fillId="8" borderId="35" xfId="0" applyFont="1" applyFill="1" applyBorder="1" applyAlignment="1" applyProtection="1">
      <alignment horizontal="left" vertical="center" wrapText="1"/>
      <protection locked="0"/>
    </xf>
    <xf numFmtId="0" fontId="3" fillId="10" borderId="19" xfId="0" applyFont="1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 applyProtection="1">
      <alignment horizontal="center"/>
      <protection locked="0"/>
    </xf>
    <xf numFmtId="0" fontId="13" fillId="10" borderId="36" xfId="0" applyFont="1" applyFill="1" applyBorder="1" applyAlignment="1" applyProtection="1">
      <alignment horizontal="left" vertical="center"/>
      <protection locked="0"/>
    </xf>
    <xf numFmtId="0" fontId="13" fillId="10" borderId="43" xfId="0" applyFont="1" applyFill="1" applyBorder="1" applyAlignment="1" applyProtection="1">
      <alignment horizontal="left" vertical="center"/>
      <protection locked="0"/>
    </xf>
    <xf numFmtId="0" fontId="13" fillId="10" borderId="35" xfId="0" applyFont="1" applyFill="1" applyBorder="1" applyAlignment="1" applyProtection="1">
      <alignment horizontal="left" vertical="center"/>
      <protection locked="0"/>
    </xf>
    <xf numFmtId="0" fontId="13" fillId="11" borderId="21" xfId="0" applyFont="1" applyFill="1" applyBorder="1" applyAlignment="1" applyProtection="1">
      <alignment horizontal="center" vertical="center" wrapText="1"/>
      <protection locked="0"/>
    </xf>
    <xf numFmtId="0" fontId="13" fillId="11" borderId="19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1" fontId="5" fillId="3" borderId="36" xfId="0" applyNumberFormat="1" applyFont="1" applyFill="1" applyBorder="1" applyAlignment="1" applyProtection="1">
      <alignment horizontal="center" vertical="center"/>
      <protection locked="0"/>
    </xf>
    <xf numFmtId="1" fontId="5" fillId="3" borderId="43" xfId="0" applyNumberFormat="1" applyFont="1" applyFill="1" applyBorder="1" applyAlignment="1" applyProtection="1">
      <alignment horizontal="center" vertical="center"/>
      <protection locked="0"/>
    </xf>
    <xf numFmtId="1" fontId="5" fillId="3" borderId="35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47" xfId="0" applyFont="1" applyFill="1" applyBorder="1" applyAlignment="1" applyProtection="1">
      <alignment horizontal="center" vertical="center"/>
      <protection locked="0"/>
    </xf>
    <xf numFmtId="1" fontId="2" fillId="3" borderId="35" xfId="0" applyNumberFormat="1" applyFont="1" applyFill="1" applyBorder="1" applyAlignment="1" applyProtection="1">
      <alignment horizontal="center" vertical="center"/>
      <protection locked="0"/>
    </xf>
    <xf numFmtId="1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0" fontId="13" fillId="0" borderId="35" xfId="0" applyFont="1" applyFill="1" applyBorder="1" applyAlignment="1" applyProtection="1">
      <alignment horizontal="left" vertical="center" wrapText="1"/>
      <protection locked="0"/>
    </xf>
    <xf numFmtId="0" fontId="13" fillId="9" borderId="36" xfId="0" applyFont="1" applyFill="1" applyBorder="1" applyAlignment="1" applyProtection="1">
      <alignment horizontal="left" vertical="center"/>
      <protection locked="0"/>
    </xf>
    <xf numFmtId="0" fontId="13" fillId="9" borderId="35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8" fillId="13" borderId="19" xfId="0" applyFont="1" applyFill="1" applyBorder="1" applyAlignment="1" applyProtection="1">
      <alignment horizontal="center" vertical="center"/>
      <protection locked="0"/>
    </xf>
    <xf numFmtId="0" fontId="8" fillId="13" borderId="4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13" fillId="17" borderId="44" xfId="0" applyFont="1" applyFill="1" applyBorder="1" applyAlignment="1" applyProtection="1">
      <alignment horizontal="left" vertical="center"/>
      <protection locked="0"/>
    </xf>
    <xf numFmtId="0" fontId="13" fillId="17" borderId="32" xfId="0" applyFont="1" applyFill="1" applyBorder="1" applyAlignment="1" applyProtection="1">
      <alignment horizontal="left" vertical="center"/>
      <protection locked="0"/>
    </xf>
    <xf numFmtId="0" fontId="13" fillId="17" borderId="58" xfId="0" applyFont="1" applyFill="1" applyBorder="1" applyAlignment="1" applyProtection="1">
      <alignment horizontal="left" vertical="center"/>
      <protection locked="0"/>
    </xf>
    <xf numFmtId="0" fontId="13" fillId="17" borderId="46" xfId="0" applyFont="1" applyFill="1" applyBorder="1" applyAlignment="1" applyProtection="1">
      <alignment horizontal="left" vertical="center"/>
      <protection locked="0"/>
    </xf>
    <xf numFmtId="0" fontId="13" fillId="17" borderId="0" xfId="0" applyFont="1" applyFill="1" applyBorder="1" applyAlignment="1" applyProtection="1">
      <alignment horizontal="left" vertical="center"/>
      <protection locked="0"/>
    </xf>
    <xf numFmtId="0" fontId="13" fillId="17" borderId="56" xfId="0" applyFont="1" applyFill="1" applyBorder="1" applyAlignment="1" applyProtection="1">
      <alignment horizontal="left" vertical="center"/>
      <protection locked="0"/>
    </xf>
    <xf numFmtId="0" fontId="13" fillId="7" borderId="21" xfId="0" applyFont="1" applyFill="1" applyBorder="1" applyAlignment="1" applyProtection="1">
      <alignment horizontal="center" vertical="center" wrapText="1"/>
      <protection locked="0"/>
    </xf>
    <xf numFmtId="0" fontId="13" fillId="7" borderId="19" xfId="0" applyFont="1" applyFill="1" applyBorder="1" applyAlignment="1" applyProtection="1">
      <alignment horizontal="center" vertical="center" wrapText="1"/>
      <protection locked="0"/>
    </xf>
    <xf numFmtId="0" fontId="13" fillId="8" borderId="36" xfId="0" applyFont="1" applyFill="1" applyBorder="1" applyAlignment="1" applyProtection="1">
      <alignment horizontal="left" vertical="center"/>
      <protection locked="0"/>
    </xf>
    <xf numFmtId="0" fontId="13" fillId="8" borderId="43" xfId="0" applyFont="1" applyFill="1" applyBorder="1" applyAlignment="1" applyProtection="1">
      <alignment horizontal="left" vertical="center"/>
      <protection locked="0"/>
    </xf>
    <xf numFmtId="0" fontId="13" fillId="8" borderId="35" xfId="0" applyFont="1" applyFill="1" applyBorder="1" applyAlignment="1" applyProtection="1">
      <alignment horizontal="left" vertical="center"/>
      <protection locked="0"/>
    </xf>
    <xf numFmtId="0" fontId="13" fillId="17" borderId="45" xfId="0" applyFont="1" applyFill="1" applyBorder="1" applyAlignment="1" applyProtection="1">
      <alignment horizontal="left" vertical="center"/>
      <protection locked="0"/>
    </xf>
    <xf numFmtId="0" fontId="13" fillId="17" borderId="48" xfId="0" applyFont="1" applyFill="1" applyBorder="1" applyAlignment="1" applyProtection="1">
      <alignment horizontal="left" vertical="center"/>
      <protection locked="0"/>
    </xf>
    <xf numFmtId="0" fontId="13" fillId="17" borderId="59" xfId="0" applyFont="1" applyFill="1" applyBorder="1" applyAlignment="1" applyProtection="1">
      <alignment horizontal="left" vertical="center"/>
      <protection locked="0"/>
    </xf>
    <xf numFmtId="0" fontId="1" fillId="9" borderId="19" xfId="0" applyFont="1" applyFill="1" applyBorder="1" applyAlignment="1" applyProtection="1">
      <alignment horizontal="center"/>
      <protection locked="0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12" borderId="44" xfId="0" applyFont="1" applyFill="1" applyBorder="1" applyAlignment="1" applyProtection="1">
      <alignment horizontal="center"/>
      <protection locked="0"/>
    </xf>
    <xf numFmtId="0" fontId="1" fillId="12" borderId="46" xfId="0" applyFont="1" applyFill="1" applyBorder="1" applyAlignment="1" applyProtection="1">
      <alignment horizontal="center"/>
      <protection locked="0"/>
    </xf>
    <xf numFmtId="0" fontId="1" fillId="12" borderId="45" xfId="0" applyFont="1" applyFill="1" applyBorder="1" applyAlignment="1" applyProtection="1">
      <alignment horizontal="center"/>
      <protection locked="0"/>
    </xf>
  </cellXfs>
  <cellStyles count="2">
    <cellStyle name="Normalny" xfId="0" builtinId="0"/>
    <cellStyle name="Wąski" xfId="1"/>
  </cellStyles>
  <dxfs count="7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83128</xdr:colOff>
      <xdr:row>51</xdr:row>
      <xdr:rowOff>27710</xdr:rowOff>
    </xdr:from>
    <xdr:to>
      <xdr:col>33</xdr:col>
      <xdr:colOff>13856</xdr:colOff>
      <xdr:row>58</xdr:row>
      <xdr:rowOff>290946</xdr:rowOff>
    </xdr:to>
    <xdr:sp macro="" textlink="">
      <xdr:nvSpPr>
        <xdr:cNvPr id="2" name="pole tekstowe 1"/>
        <xdr:cNvSpPr txBox="1"/>
      </xdr:nvSpPr>
      <xdr:spPr>
        <a:xfrm>
          <a:off x="17373601" y="13577455"/>
          <a:ext cx="554182" cy="259080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r>
            <a:rPr lang="pl-PL" sz="2000" b="1"/>
            <a:t>systemy energetyczne</a:t>
          </a:r>
        </a:p>
      </xdr:txBody>
    </xdr:sp>
    <xdr:clientData/>
  </xdr:twoCellAnchor>
  <xdr:twoCellAnchor>
    <xdr:from>
      <xdr:col>33</xdr:col>
      <xdr:colOff>1094509</xdr:colOff>
      <xdr:row>51</xdr:row>
      <xdr:rowOff>193964</xdr:rowOff>
    </xdr:from>
    <xdr:to>
      <xdr:col>34</xdr:col>
      <xdr:colOff>221673</xdr:colOff>
      <xdr:row>63</xdr:row>
      <xdr:rowOff>152400</xdr:rowOff>
    </xdr:to>
    <xdr:sp macro="" textlink="">
      <xdr:nvSpPr>
        <xdr:cNvPr id="4" name="pole tekstowe 3"/>
        <xdr:cNvSpPr txBox="1"/>
      </xdr:nvSpPr>
      <xdr:spPr>
        <a:xfrm>
          <a:off x="19008436" y="13743709"/>
          <a:ext cx="554182" cy="38100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r>
            <a:rPr lang="pl-PL" sz="2000" b="1"/>
            <a:t>zrównoważony rozwój energetyki</a:t>
          </a:r>
        </a:p>
      </xdr:txBody>
    </xdr:sp>
    <xdr:clientData/>
  </xdr:twoCellAnchor>
  <xdr:twoCellAnchor>
    <xdr:from>
      <xdr:col>33</xdr:col>
      <xdr:colOff>41564</xdr:colOff>
      <xdr:row>53</xdr:row>
      <xdr:rowOff>152400</xdr:rowOff>
    </xdr:from>
    <xdr:to>
      <xdr:col>33</xdr:col>
      <xdr:colOff>1108365</xdr:colOff>
      <xdr:row>53</xdr:row>
      <xdr:rowOff>152400</xdr:rowOff>
    </xdr:to>
    <xdr:cxnSp macro="">
      <xdr:nvCxnSpPr>
        <xdr:cNvPr id="6" name="Łącznik prosty ze strzałką 5"/>
        <xdr:cNvCxnSpPr/>
      </xdr:nvCxnSpPr>
      <xdr:spPr bwMode="auto">
        <a:xfrm flipH="1">
          <a:off x="17955491" y="14311745"/>
          <a:ext cx="1066801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31</xdr:col>
      <xdr:colOff>290946</xdr:colOff>
      <xdr:row>61</xdr:row>
      <xdr:rowOff>13855</xdr:rowOff>
    </xdr:from>
    <xdr:to>
      <xdr:col>33</xdr:col>
      <xdr:colOff>1108368</xdr:colOff>
      <xdr:row>61</xdr:row>
      <xdr:rowOff>13856</xdr:rowOff>
    </xdr:to>
    <xdr:cxnSp macro="">
      <xdr:nvCxnSpPr>
        <xdr:cNvPr id="10" name="Łącznik prosty ze strzałką 9"/>
        <xdr:cNvCxnSpPr/>
      </xdr:nvCxnSpPr>
      <xdr:spPr bwMode="auto">
        <a:xfrm flipH="1" flipV="1">
          <a:off x="17262764" y="16805564"/>
          <a:ext cx="1759531" cy="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33</xdr:col>
      <xdr:colOff>138547</xdr:colOff>
      <xdr:row>54</xdr:row>
      <xdr:rowOff>111125</xdr:rowOff>
    </xdr:from>
    <xdr:to>
      <xdr:col>33</xdr:col>
      <xdr:colOff>692729</xdr:colOff>
      <xdr:row>63</xdr:row>
      <xdr:rowOff>69274</xdr:rowOff>
    </xdr:to>
    <xdr:sp macro="" textlink="">
      <xdr:nvSpPr>
        <xdr:cNvPr id="3" name="pole tekstowe 2"/>
        <xdr:cNvSpPr txBox="1"/>
      </xdr:nvSpPr>
      <xdr:spPr>
        <a:xfrm>
          <a:off x="17696297" y="14335125"/>
          <a:ext cx="554182" cy="2879149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r>
            <a:rPr lang="pl-PL" sz="2000" b="1"/>
            <a:t>energetyka odnawialna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czelnia\AppData\Local\Microsoft\Windows\Temporary%20Internet%20Files\Content.Outlook\DUZOD5NC\Users\Tomek\AppData\Local\Microsoft\Windows\Temporary%20Internet%20Files\Content.Outlook\SZBAG37A\WM-MiBM-%20I%20stopien%20-%20specjalno&#347;&#263;%20IZK%20(8%20sem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runek"/>
      <sheetName val="Podstawowe obieralne"/>
      <sheetName val="Kierunkowe obieralne"/>
      <sheetName val="Specjalność"/>
      <sheetName val="P"/>
      <sheetName val="Arkusz1"/>
    </sheetNames>
    <sheetDataSet>
      <sheetData sheetId="0"/>
      <sheetData sheetId="1"/>
      <sheetData sheetId="2"/>
      <sheetData sheetId="3"/>
      <sheetData sheetId="4">
        <row r="5">
          <cell r="C5">
            <v>32</v>
          </cell>
        </row>
        <row r="6">
          <cell r="C6">
            <v>300</v>
          </cell>
        </row>
        <row r="7">
          <cell r="C7">
            <v>350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10</v>
          </cell>
        </row>
        <row r="11">
          <cell r="C11">
            <v>30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V79"/>
  <sheetViews>
    <sheetView showGridLines="0" showZeros="0" tabSelected="1" topLeftCell="A16" zoomScale="70" zoomScaleNormal="70" workbookViewId="0">
      <pane xSplit="17" topLeftCell="R1" activePane="topRight" state="frozen"/>
      <selection pane="topRight" activeCell="R64" sqref="R64"/>
    </sheetView>
  </sheetViews>
  <sheetFormatPr defaultColWidth="9.140625" defaultRowHeight="12.75"/>
  <cols>
    <col min="1" max="1" width="5.28515625" style="3" customWidth="1"/>
    <col min="2" max="2" width="1.7109375" style="3" customWidth="1"/>
    <col min="3" max="3" width="1.85546875" style="3" customWidth="1"/>
    <col min="4" max="4" width="6.28515625" style="23" hidden="1" customWidth="1"/>
    <col min="5" max="5" width="1.42578125" style="23" customWidth="1"/>
    <col min="6" max="6" width="23" style="1" customWidth="1"/>
    <col min="7" max="7" width="5.5703125" style="1" customWidth="1"/>
    <col min="8" max="8" width="17.140625" style="1" customWidth="1"/>
    <col min="9" max="9" width="5.7109375" style="1" customWidth="1"/>
    <col min="10" max="10" width="46.7109375" style="1" customWidth="1"/>
    <col min="11" max="11" width="20.5703125" style="1" customWidth="1"/>
    <col min="12" max="12" width="9.28515625" style="34" customWidth="1"/>
    <col min="13" max="13" width="7" style="34" customWidth="1"/>
    <col min="14" max="15" width="6.5703125" style="34" customWidth="1"/>
    <col min="16" max="16" width="7.28515625" style="34" customWidth="1"/>
    <col min="17" max="17" width="14.5703125" style="34" bestFit="1" customWidth="1"/>
    <col min="18" max="18" width="9" style="34" customWidth="1"/>
    <col min="19" max="19" width="7.5703125" style="34" customWidth="1"/>
    <col min="20" max="22" width="4.7109375" style="34" customWidth="1"/>
    <col min="23" max="23" width="6.5703125" style="34" customWidth="1"/>
    <col min="24" max="27" width="4.7109375" style="34" customWidth="1"/>
    <col min="28" max="28" width="6.140625" style="34" customWidth="1"/>
    <col min="29" max="32" width="4.7109375" style="34" customWidth="1"/>
    <col min="33" max="33" width="9.140625" style="1"/>
    <col min="34" max="34" width="20.85546875" style="1" customWidth="1"/>
    <col min="35" max="16384" width="9.140625" style="1"/>
  </cols>
  <sheetData>
    <row r="1" spans="1:34" ht="15" customHeight="1">
      <c r="F1" s="6"/>
      <c r="G1" s="6"/>
      <c r="H1" s="6"/>
      <c r="I1" s="6"/>
      <c r="J1" s="6"/>
      <c r="K1" s="6"/>
      <c r="L1" s="26"/>
      <c r="M1" s="27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4" ht="18.75" customHeight="1">
      <c r="F2" s="109"/>
      <c r="G2" s="35"/>
      <c r="H2" s="5"/>
      <c r="I2" s="5"/>
      <c r="J2" s="5"/>
      <c r="K2" s="109" t="s">
        <v>20</v>
      </c>
      <c r="L2" s="35" t="s">
        <v>28</v>
      </c>
      <c r="M2" s="35"/>
      <c r="N2" s="26"/>
      <c r="O2" s="26"/>
      <c r="P2" s="26"/>
      <c r="Q2" s="26"/>
      <c r="R2" s="38" t="s">
        <v>25</v>
      </c>
      <c r="S2" s="209"/>
      <c r="T2" s="209"/>
      <c r="U2" s="209"/>
      <c r="V2" s="28"/>
      <c r="W2" s="210"/>
      <c r="X2" s="210"/>
      <c r="Y2" s="210"/>
      <c r="Z2" s="210"/>
      <c r="AA2" s="210"/>
      <c r="AB2" s="209"/>
      <c r="AC2" s="26"/>
      <c r="AD2" s="26"/>
      <c r="AE2" s="26"/>
      <c r="AF2" s="26"/>
    </row>
    <row r="3" spans="1:34" ht="18.75" customHeight="1">
      <c r="F3" s="109"/>
      <c r="G3" s="35"/>
      <c r="H3" s="5"/>
      <c r="I3" s="5"/>
      <c r="J3" s="5"/>
      <c r="K3" s="109" t="s">
        <v>18</v>
      </c>
      <c r="L3" s="35" t="s">
        <v>19</v>
      </c>
      <c r="M3" s="35"/>
      <c r="N3" s="26"/>
      <c r="O3" s="26"/>
      <c r="P3" s="26"/>
      <c r="Q3" s="26"/>
      <c r="R3" s="175"/>
      <c r="S3" s="174" t="s">
        <v>23</v>
      </c>
      <c r="T3" s="209"/>
      <c r="U3" s="209"/>
      <c r="V3" s="28"/>
      <c r="W3" s="176"/>
      <c r="X3" s="174" t="s">
        <v>11</v>
      </c>
      <c r="Y3" s="210"/>
      <c r="Z3" s="210"/>
      <c r="AA3" s="210"/>
      <c r="AB3" s="209"/>
      <c r="AC3" s="26"/>
      <c r="AD3" s="26"/>
      <c r="AE3" s="26"/>
      <c r="AF3" s="26"/>
    </row>
    <row r="4" spans="1:34" ht="18.75" customHeight="1">
      <c r="F4" s="37"/>
      <c r="G4" s="35"/>
      <c r="H4" s="6"/>
      <c r="I4" s="6"/>
      <c r="J4" s="6"/>
      <c r="K4" s="109" t="s">
        <v>26</v>
      </c>
      <c r="L4" s="35" t="s">
        <v>43</v>
      </c>
      <c r="M4" s="3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4" ht="15" customHeight="1">
      <c r="F5" s="7"/>
      <c r="G5" s="7"/>
      <c r="H5" s="7"/>
      <c r="I5" s="7"/>
      <c r="J5" s="7"/>
      <c r="K5" s="7"/>
      <c r="L5" s="29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4" ht="24.95" customHeight="1">
      <c r="B6" s="307" t="s">
        <v>21</v>
      </c>
      <c r="C6" s="308"/>
      <c r="D6" s="309"/>
      <c r="E6" s="299" t="s">
        <v>22</v>
      </c>
      <c r="F6" s="329" t="s">
        <v>9</v>
      </c>
      <c r="G6" s="330"/>
      <c r="H6" s="330"/>
      <c r="I6" s="330"/>
      <c r="J6" s="330"/>
      <c r="K6" s="331"/>
      <c r="L6" s="336" t="s">
        <v>8</v>
      </c>
      <c r="M6" s="337"/>
      <c r="N6" s="337"/>
      <c r="O6" s="337"/>
      <c r="P6" s="337"/>
      <c r="Q6" s="338"/>
      <c r="R6" s="336" t="s">
        <v>5</v>
      </c>
      <c r="S6" s="337"/>
      <c r="T6" s="337"/>
      <c r="U6" s="337"/>
      <c r="V6" s="338"/>
      <c r="W6" s="336" t="s">
        <v>6</v>
      </c>
      <c r="X6" s="337"/>
      <c r="Y6" s="337"/>
      <c r="Z6" s="337"/>
      <c r="AA6" s="338"/>
      <c r="AB6" s="336" t="s">
        <v>7</v>
      </c>
      <c r="AC6" s="337"/>
      <c r="AD6" s="337"/>
      <c r="AE6" s="337"/>
      <c r="AF6" s="338"/>
    </row>
    <row r="7" spans="1:34" ht="24.95" customHeight="1">
      <c r="B7" s="310"/>
      <c r="C7" s="311"/>
      <c r="D7" s="312"/>
      <c r="E7" s="300"/>
      <c r="F7" s="332"/>
      <c r="G7" s="333"/>
      <c r="H7" s="333"/>
      <c r="I7" s="333"/>
      <c r="J7" s="333"/>
      <c r="K7" s="334"/>
      <c r="L7" s="8" t="s">
        <v>0</v>
      </c>
      <c r="M7" s="9" t="s">
        <v>1</v>
      </c>
      <c r="N7" s="9" t="s">
        <v>2</v>
      </c>
      <c r="O7" s="10" t="s">
        <v>3</v>
      </c>
      <c r="P7" s="11" t="s">
        <v>4</v>
      </c>
      <c r="Q7" s="12" t="s">
        <v>10</v>
      </c>
      <c r="R7" s="8" t="s">
        <v>0</v>
      </c>
      <c r="S7" s="9" t="s">
        <v>1</v>
      </c>
      <c r="T7" s="9" t="s">
        <v>2</v>
      </c>
      <c r="U7" s="10" t="s">
        <v>3</v>
      </c>
      <c r="V7" s="12" t="s">
        <v>10</v>
      </c>
      <c r="W7" s="8" t="s">
        <v>0</v>
      </c>
      <c r="X7" s="9" t="s">
        <v>1</v>
      </c>
      <c r="Y7" s="9" t="s">
        <v>2</v>
      </c>
      <c r="Z7" s="10" t="s">
        <v>3</v>
      </c>
      <c r="AA7" s="12" t="s">
        <v>10</v>
      </c>
      <c r="AB7" s="8" t="s">
        <v>0</v>
      </c>
      <c r="AC7" s="9" t="s">
        <v>1</v>
      </c>
      <c r="AD7" s="9" t="s">
        <v>2</v>
      </c>
      <c r="AE7" s="10" t="s">
        <v>3</v>
      </c>
      <c r="AF7" s="12" t="s">
        <v>10</v>
      </c>
    </row>
    <row r="8" spans="1:34" ht="24.95" customHeight="1">
      <c r="B8" s="149"/>
      <c r="C8" s="150"/>
      <c r="D8" s="181"/>
      <c r="E8" s="181"/>
      <c r="F8" s="316" t="s">
        <v>13</v>
      </c>
      <c r="G8" s="316"/>
      <c r="H8" s="316"/>
      <c r="I8" s="316"/>
      <c r="J8" s="316"/>
      <c r="K8" s="317"/>
      <c r="L8" s="139">
        <f>SUM(L9:L14)</f>
        <v>45</v>
      </c>
      <c r="M8" s="140">
        <f>SUM(M9:M14)</f>
        <v>60</v>
      </c>
      <c r="N8" s="140">
        <f t="shared" ref="N8:AF8" si="0">SUM(N9:N14)</f>
        <v>0</v>
      </c>
      <c r="O8" s="141">
        <f t="shared" si="0"/>
        <v>0</v>
      </c>
      <c r="P8" s="142">
        <f>SUM(P9:P14)</f>
        <v>105</v>
      </c>
      <c r="Q8" s="143">
        <f t="shared" si="0"/>
        <v>7</v>
      </c>
      <c r="R8" s="70">
        <f t="shared" si="0"/>
        <v>0</v>
      </c>
      <c r="S8" s="70">
        <f>SUM(S9:S14)</f>
        <v>30</v>
      </c>
      <c r="T8" s="70">
        <f t="shared" si="0"/>
        <v>0</v>
      </c>
      <c r="U8" s="70">
        <f t="shared" si="0"/>
        <v>0</v>
      </c>
      <c r="V8" s="70">
        <f t="shared" si="0"/>
        <v>2</v>
      </c>
      <c r="W8" s="70">
        <f>SUM(W9:W14)</f>
        <v>15</v>
      </c>
      <c r="X8" s="70">
        <f>SUM(X9:X14)</f>
        <v>30</v>
      </c>
      <c r="Y8" s="70">
        <f t="shared" si="0"/>
        <v>0</v>
      </c>
      <c r="Z8" s="70">
        <f t="shared" si="0"/>
        <v>0</v>
      </c>
      <c r="AA8" s="70">
        <f>SUM(AA9:AA14)</f>
        <v>3</v>
      </c>
      <c r="AB8" s="70">
        <f>SUM(AB9:AB14)</f>
        <v>30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70">
        <f t="shared" si="0"/>
        <v>2</v>
      </c>
    </row>
    <row r="9" spans="1:34" ht="2.25" customHeight="1">
      <c r="B9" s="138"/>
      <c r="C9" s="295"/>
      <c r="D9" s="145"/>
      <c r="E9" s="145"/>
      <c r="F9" s="335"/>
      <c r="G9" s="335"/>
      <c r="H9" s="335"/>
      <c r="I9" s="335"/>
      <c r="J9" s="335"/>
      <c r="K9" s="335"/>
      <c r="L9" s="125"/>
      <c r="M9" s="125"/>
      <c r="N9" s="125"/>
      <c r="O9" s="125"/>
      <c r="P9" s="125"/>
      <c r="Q9" s="126"/>
      <c r="R9" s="146"/>
      <c r="S9" s="146"/>
      <c r="T9" s="146"/>
      <c r="U9" s="146"/>
      <c r="V9" s="126"/>
      <c r="W9" s="146"/>
      <c r="X9" s="146"/>
      <c r="Y9" s="146"/>
      <c r="Z9" s="146"/>
      <c r="AA9" s="126"/>
      <c r="AB9" s="146"/>
      <c r="AC9" s="146"/>
      <c r="AD9" s="146"/>
      <c r="AE9" s="146"/>
      <c r="AF9" s="126"/>
    </row>
    <row r="10" spans="1:34" s="2" customFormat="1" ht="24.95" customHeight="1">
      <c r="A10" s="4"/>
      <c r="B10" s="315"/>
      <c r="C10" s="296"/>
      <c r="D10" s="301"/>
      <c r="E10" s="211"/>
      <c r="F10" s="370" t="s">
        <v>31</v>
      </c>
      <c r="G10" s="144">
        <v>1</v>
      </c>
      <c r="H10" s="273" t="s">
        <v>88</v>
      </c>
      <c r="I10" s="274"/>
      <c r="J10" s="274"/>
      <c r="K10" s="275"/>
      <c r="L10" s="24">
        <f>R10+W10+AB10</f>
        <v>0</v>
      </c>
      <c r="M10" s="24">
        <f>S10+X10+AC10</f>
        <v>60</v>
      </c>
      <c r="N10" s="24">
        <f>T10+Y10+AD10</f>
        <v>0</v>
      </c>
      <c r="O10" s="24">
        <f>U10+Z10+AE10</f>
        <v>0</v>
      </c>
      <c r="P10" s="24">
        <f>SUM(L10:O10)</f>
        <v>60</v>
      </c>
      <c r="Q10" s="41">
        <f>SUMIF($R$7:$AF$7,Q$7,$R10:$AF10)</f>
        <v>4</v>
      </c>
      <c r="R10" s="68"/>
      <c r="S10" s="65">
        <v>30</v>
      </c>
      <c r="T10" s="65"/>
      <c r="U10" s="69"/>
      <c r="V10" s="66">
        <v>2</v>
      </c>
      <c r="W10" s="67"/>
      <c r="X10" s="56">
        <v>30</v>
      </c>
      <c r="Y10" s="56"/>
      <c r="Z10" s="53"/>
      <c r="AA10" s="66">
        <v>2</v>
      </c>
      <c r="AB10" s="67"/>
      <c r="AC10" s="56"/>
      <c r="AD10" s="56"/>
      <c r="AE10" s="53"/>
      <c r="AF10" s="66"/>
      <c r="AH10" s="355"/>
    </row>
    <row r="11" spans="1:34" s="2" customFormat="1" ht="25.5" customHeight="1">
      <c r="A11" s="4"/>
      <c r="B11" s="315"/>
      <c r="C11" s="296"/>
      <c r="D11" s="302"/>
      <c r="E11" s="266"/>
      <c r="F11" s="371"/>
      <c r="G11" s="108">
        <v>2</v>
      </c>
      <c r="H11" s="273" t="s">
        <v>72</v>
      </c>
      <c r="I11" s="274"/>
      <c r="J11" s="274"/>
      <c r="K11" s="275"/>
      <c r="L11" s="24">
        <f t="shared" ref="L11:L13" si="1">R11+W11+AB11</f>
        <v>15</v>
      </c>
      <c r="M11" s="24">
        <f t="shared" ref="M11:M13" si="2">S11+X11+AC11</f>
        <v>0</v>
      </c>
      <c r="N11" s="24">
        <f t="shared" ref="N11:N13" si="3">T11+Y11+AD11</f>
        <v>0</v>
      </c>
      <c r="O11" s="24">
        <f t="shared" ref="O11:O13" si="4">U11+Z11+AE11</f>
        <v>0</v>
      </c>
      <c r="P11" s="24">
        <f t="shared" ref="P11:P13" si="5">SUM(L11:O11)</f>
        <v>15</v>
      </c>
      <c r="Q11" s="41">
        <f t="shared" ref="Q11:Q13" si="6">SUMIF($R$7:$AF$7,Q$7,$R11:$AF11)</f>
        <v>1</v>
      </c>
      <c r="R11" s="61"/>
      <c r="S11" s="56"/>
      <c r="T11" s="44"/>
      <c r="U11" s="50"/>
      <c r="V11" s="59"/>
      <c r="W11" s="61"/>
      <c r="X11" s="54"/>
      <c r="Y11" s="54"/>
      <c r="Z11" s="57"/>
      <c r="AA11" s="59"/>
      <c r="AB11" s="16">
        <v>15</v>
      </c>
      <c r="AC11" s="54"/>
      <c r="AD11" s="14"/>
      <c r="AE11" s="15"/>
      <c r="AF11" s="13">
        <v>1</v>
      </c>
      <c r="AH11" s="355"/>
    </row>
    <row r="12" spans="1:34" s="2" customFormat="1" ht="25.5" customHeight="1">
      <c r="A12" s="4"/>
      <c r="B12" s="315"/>
      <c r="C12" s="296"/>
      <c r="D12" s="302"/>
      <c r="E12" s="266"/>
      <c r="F12" s="371"/>
      <c r="G12" s="108">
        <v>3</v>
      </c>
      <c r="H12" s="273" t="s">
        <v>73</v>
      </c>
      <c r="I12" s="274"/>
      <c r="J12" s="274"/>
      <c r="K12" s="275"/>
      <c r="L12" s="24">
        <f t="shared" si="1"/>
        <v>15</v>
      </c>
      <c r="M12" s="24">
        <f t="shared" si="2"/>
        <v>0</v>
      </c>
      <c r="N12" s="24">
        <f t="shared" si="3"/>
        <v>0</v>
      </c>
      <c r="O12" s="24">
        <f t="shared" si="4"/>
        <v>0</v>
      </c>
      <c r="P12" s="24">
        <f t="shared" si="5"/>
        <v>15</v>
      </c>
      <c r="Q12" s="41">
        <f t="shared" si="6"/>
        <v>1</v>
      </c>
      <c r="R12" s="61"/>
      <c r="S12" s="56"/>
      <c r="T12" s="44"/>
      <c r="U12" s="50"/>
      <c r="V12" s="59"/>
      <c r="W12" s="61">
        <v>15</v>
      </c>
      <c r="X12" s="54"/>
      <c r="Y12" s="54"/>
      <c r="Z12" s="57"/>
      <c r="AA12" s="59">
        <v>1</v>
      </c>
      <c r="AB12" s="16"/>
      <c r="AC12" s="54"/>
      <c r="AD12" s="14"/>
      <c r="AE12" s="15"/>
      <c r="AF12" s="13"/>
      <c r="AH12" s="355"/>
    </row>
    <row r="13" spans="1:34" s="2" customFormat="1" ht="24.95" customHeight="1">
      <c r="A13" s="4"/>
      <c r="B13" s="315"/>
      <c r="C13" s="296"/>
      <c r="D13" s="302"/>
      <c r="E13" s="201"/>
      <c r="F13" s="371"/>
      <c r="G13" s="108">
        <v>4</v>
      </c>
      <c r="H13" s="273" t="s">
        <v>84</v>
      </c>
      <c r="I13" s="274"/>
      <c r="J13" s="274"/>
      <c r="K13" s="275"/>
      <c r="L13" s="24">
        <f t="shared" si="1"/>
        <v>15</v>
      </c>
      <c r="M13" s="24">
        <f t="shared" si="2"/>
        <v>0</v>
      </c>
      <c r="N13" s="24">
        <f t="shared" si="3"/>
        <v>0</v>
      </c>
      <c r="O13" s="24">
        <f t="shared" si="4"/>
        <v>0</v>
      </c>
      <c r="P13" s="24">
        <f t="shared" si="5"/>
        <v>15</v>
      </c>
      <c r="Q13" s="41">
        <f t="shared" si="6"/>
        <v>1</v>
      </c>
      <c r="R13" s="68"/>
      <c r="S13" s="65"/>
      <c r="T13" s="65"/>
      <c r="U13" s="69"/>
      <c r="V13" s="59"/>
      <c r="W13" s="100"/>
      <c r="X13" s="54"/>
      <c r="Y13" s="54"/>
      <c r="Z13" s="57"/>
      <c r="AA13" s="59"/>
      <c r="AB13" s="61">
        <v>15</v>
      </c>
      <c r="AC13" s="54"/>
      <c r="AD13" s="54"/>
      <c r="AE13" s="57"/>
      <c r="AF13" s="59">
        <v>1</v>
      </c>
      <c r="AH13" s="355"/>
    </row>
    <row r="14" spans="1:34" s="2" customFormat="1" ht="4.5" customHeight="1">
      <c r="A14" s="4"/>
      <c r="B14" s="137"/>
      <c r="C14" s="137"/>
      <c r="D14" s="122"/>
      <c r="E14" s="202"/>
      <c r="F14" s="115"/>
      <c r="G14" s="115"/>
      <c r="H14" s="115"/>
      <c r="I14" s="115"/>
      <c r="J14" s="115"/>
      <c r="K14" s="115"/>
      <c r="L14" s="123"/>
      <c r="M14" s="123"/>
      <c r="N14" s="123"/>
      <c r="O14" s="123"/>
      <c r="P14" s="123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H14" s="102"/>
    </row>
    <row r="15" spans="1:34" ht="24.75" customHeight="1">
      <c r="B15" s="116"/>
      <c r="C15" s="147"/>
      <c r="D15" s="182"/>
      <c r="E15" s="182"/>
      <c r="F15" s="318" t="s">
        <v>14</v>
      </c>
      <c r="G15" s="318"/>
      <c r="H15" s="318"/>
      <c r="I15" s="318"/>
      <c r="J15" s="318"/>
      <c r="K15" s="319"/>
      <c r="L15" s="74">
        <f t="shared" ref="L15:AF15" si="7">SUM(L16:L22)</f>
        <v>75</v>
      </c>
      <c r="M15" s="75">
        <f t="shared" si="7"/>
        <v>30</v>
      </c>
      <c r="N15" s="75">
        <f t="shared" si="7"/>
        <v>30</v>
      </c>
      <c r="O15" s="76">
        <f t="shared" si="7"/>
        <v>30</v>
      </c>
      <c r="P15" s="77">
        <f>SUM(P18:P21)</f>
        <v>165</v>
      </c>
      <c r="Q15" s="73">
        <f t="shared" si="7"/>
        <v>12</v>
      </c>
      <c r="R15" s="73">
        <f>SUM(R16:R22)</f>
        <v>75</v>
      </c>
      <c r="S15" s="73">
        <f>SUM(S16:S22)</f>
        <v>30</v>
      </c>
      <c r="T15" s="73">
        <f>SUM(T16:T22)</f>
        <v>30</v>
      </c>
      <c r="U15" s="73">
        <f>SUM(U16:U22)</f>
        <v>30</v>
      </c>
      <c r="V15" s="73">
        <f t="shared" si="7"/>
        <v>12</v>
      </c>
      <c r="W15" s="73">
        <f t="shared" si="7"/>
        <v>0</v>
      </c>
      <c r="X15" s="73">
        <f t="shared" si="7"/>
        <v>0</v>
      </c>
      <c r="Y15" s="73">
        <f t="shared" si="7"/>
        <v>0</v>
      </c>
      <c r="Z15" s="73">
        <f t="shared" si="7"/>
        <v>0</v>
      </c>
      <c r="AA15" s="73">
        <f t="shared" si="7"/>
        <v>0</v>
      </c>
      <c r="AB15" s="73">
        <f t="shared" si="7"/>
        <v>0</v>
      </c>
      <c r="AC15" s="73">
        <f t="shared" si="7"/>
        <v>0</v>
      </c>
      <c r="AD15" s="73">
        <f t="shared" si="7"/>
        <v>0</v>
      </c>
      <c r="AE15" s="73">
        <f t="shared" si="7"/>
        <v>0</v>
      </c>
      <c r="AF15" s="73">
        <f t="shared" si="7"/>
        <v>0</v>
      </c>
      <c r="AH15" s="103"/>
    </row>
    <row r="16" spans="1:34" ht="2.25" customHeight="1">
      <c r="B16" s="117"/>
      <c r="C16" s="295"/>
      <c r="D16" s="145"/>
      <c r="E16" s="203"/>
      <c r="F16" s="359"/>
      <c r="G16" s="359"/>
      <c r="H16" s="359"/>
      <c r="I16" s="359"/>
      <c r="J16" s="359"/>
      <c r="K16" s="359"/>
      <c r="L16" s="125"/>
      <c r="M16" s="125"/>
      <c r="N16" s="125"/>
      <c r="O16" s="125"/>
      <c r="P16" s="125"/>
      <c r="Q16" s="126"/>
      <c r="R16" s="146"/>
      <c r="S16" s="146"/>
      <c r="T16" s="146"/>
      <c r="U16" s="146"/>
      <c r="V16" s="126"/>
      <c r="W16" s="146"/>
      <c r="X16" s="146"/>
      <c r="Y16" s="146"/>
      <c r="Z16" s="146"/>
      <c r="AA16" s="126"/>
      <c r="AB16" s="146"/>
      <c r="AC16" s="146"/>
      <c r="AD16" s="146"/>
      <c r="AE16" s="146"/>
      <c r="AF16" s="126"/>
      <c r="AH16" s="103"/>
    </row>
    <row r="17" spans="1:48" ht="2.25" customHeight="1">
      <c r="B17" s="117"/>
      <c r="C17" s="296"/>
      <c r="D17" s="203"/>
      <c r="E17" s="203"/>
      <c r="F17" s="267"/>
      <c r="G17" s="265"/>
      <c r="H17" s="265"/>
      <c r="I17" s="265"/>
      <c r="J17" s="265"/>
      <c r="K17" s="265"/>
      <c r="L17" s="118"/>
      <c r="M17" s="118"/>
      <c r="N17" s="118"/>
      <c r="O17" s="118"/>
      <c r="P17" s="118"/>
      <c r="Q17" s="119"/>
      <c r="R17" s="146"/>
      <c r="S17" s="166"/>
      <c r="T17" s="166"/>
      <c r="U17" s="166"/>
      <c r="V17" s="268"/>
      <c r="W17" s="33"/>
      <c r="X17" s="166"/>
      <c r="Y17" s="166"/>
      <c r="Z17" s="166"/>
      <c r="AA17" s="268"/>
      <c r="AB17" s="166"/>
      <c r="AC17" s="166"/>
      <c r="AD17" s="166"/>
      <c r="AE17" s="166"/>
      <c r="AF17" s="268"/>
      <c r="AH17" s="103"/>
    </row>
    <row r="18" spans="1:48" s="2" customFormat="1" ht="24.95" customHeight="1">
      <c r="A18" s="4"/>
      <c r="B18" s="322"/>
      <c r="C18" s="296"/>
      <c r="D18" s="303"/>
      <c r="E18" s="263"/>
      <c r="F18" s="327" t="s">
        <v>74</v>
      </c>
      <c r="G18" s="108">
        <v>5</v>
      </c>
      <c r="H18" s="276" t="s">
        <v>47</v>
      </c>
      <c r="I18" s="277"/>
      <c r="J18" s="277"/>
      <c r="K18" s="278"/>
      <c r="L18" s="24">
        <f t="shared" ref="L18:L21" si="8">R18+W18+AB18</f>
        <v>30</v>
      </c>
      <c r="M18" s="24">
        <f t="shared" ref="M18:M21" si="9">S18+X18+AC18</f>
        <v>0</v>
      </c>
      <c r="N18" s="24">
        <f t="shared" ref="N18:N21" si="10">T18+Y18+AD18</f>
        <v>0</v>
      </c>
      <c r="O18" s="24">
        <f t="shared" ref="O18:O21" si="11">U18+Z18+AE18</f>
        <v>0</v>
      </c>
      <c r="P18" s="24">
        <f>SUM(L18:O18)</f>
        <v>30</v>
      </c>
      <c r="Q18" s="13">
        <f>SUMIF($R$7:$AF$7,Q$7,$R18:$AF18)</f>
        <v>2</v>
      </c>
      <c r="R18" s="175">
        <v>30</v>
      </c>
      <c r="S18" s="86"/>
      <c r="T18" s="86"/>
      <c r="U18" s="87"/>
      <c r="V18" s="88">
        <v>2</v>
      </c>
      <c r="W18" s="86"/>
      <c r="X18" s="86"/>
      <c r="Y18" s="86"/>
      <c r="Z18" s="89"/>
      <c r="AA18" s="88"/>
      <c r="AB18" s="90"/>
      <c r="AC18" s="91"/>
      <c r="AD18" s="92"/>
      <c r="AE18" s="87"/>
      <c r="AF18" s="88"/>
      <c r="AH18" s="35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2" customFormat="1" ht="24.95" customHeight="1">
      <c r="A19" s="4"/>
      <c r="B19" s="322"/>
      <c r="C19" s="296"/>
      <c r="D19" s="304"/>
      <c r="E19" s="266"/>
      <c r="F19" s="328"/>
      <c r="G19" s="108">
        <v>6</v>
      </c>
      <c r="H19" s="273" t="s">
        <v>46</v>
      </c>
      <c r="I19" s="274"/>
      <c r="J19" s="274"/>
      <c r="K19" s="275"/>
      <c r="L19" s="24">
        <f t="shared" si="8"/>
        <v>15</v>
      </c>
      <c r="M19" s="24">
        <f t="shared" si="9"/>
        <v>30</v>
      </c>
      <c r="N19" s="24">
        <f t="shared" si="10"/>
        <v>0</v>
      </c>
      <c r="O19" s="24">
        <f t="shared" si="11"/>
        <v>0</v>
      </c>
      <c r="P19" s="24">
        <f t="shared" ref="P19:P21" si="12">SUM(L19:O19)</f>
        <v>45</v>
      </c>
      <c r="Q19" s="13">
        <f>SUMIF($R$7:$AF$7,Q$7,$R19:$AF19)</f>
        <v>3</v>
      </c>
      <c r="R19" s="175">
        <v>15</v>
      </c>
      <c r="S19" s="54">
        <v>30</v>
      </c>
      <c r="T19" s="44"/>
      <c r="U19" s="50"/>
      <c r="V19" s="59">
        <v>3</v>
      </c>
      <c r="W19" s="61"/>
      <c r="X19" s="54"/>
      <c r="Y19" s="54"/>
      <c r="Z19" s="57"/>
      <c r="AA19" s="59"/>
      <c r="AB19" s="16"/>
      <c r="AC19" s="54"/>
      <c r="AD19" s="14"/>
      <c r="AE19" s="15"/>
      <c r="AF19" s="13"/>
      <c r="AH19" s="356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2" customFormat="1" ht="24.95" customHeight="1">
      <c r="A20" s="4"/>
      <c r="B20" s="322"/>
      <c r="C20" s="296"/>
      <c r="D20" s="304"/>
      <c r="E20" s="266"/>
      <c r="F20" s="328"/>
      <c r="G20" s="108">
        <v>7</v>
      </c>
      <c r="H20" s="273" t="s">
        <v>71</v>
      </c>
      <c r="I20" s="274"/>
      <c r="J20" s="274"/>
      <c r="K20" s="275"/>
      <c r="L20" s="24">
        <f t="shared" si="8"/>
        <v>15</v>
      </c>
      <c r="M20" s="24">
        <f t="shared" si="9"/>
        <v>0</v>
      </c>
      <c r="N20" s="24">
        <f t="shared" si="10"/>
        <v>30</v>
      </c>
      <c r="O20" s="24">
        <f t="shared" si="11"/>
        <v>0</v>
      </c>
      <c r="P20" s="24">
        <f t="shared" si="12"/>
        <v>45</v>
      </c>
      <c r="Q20" s="13">
        <f>SUMIF($R$7:$AF$7,Q$7,$R20:$AF20)</f>
        <v>3</v>
      </c>
      <c r="R20" s="68">
        <v>15</v>
      </c>
      <c r="S20" s="65"/>
      <c r="T20" s="65">
        <v>30</v>
      </c>
      <c r="U20" s="69"/>
      <c r="V20" s="59">
        <v>3</v>
      </c>
      <c r="W20" s="100"/>
      <c r="X20" s="54"/>
      <c r="Y20" s="54"/>
      <c r="Z20" s="57"/>
      <c r="AA20" s="59"/>
      <c r="AB20" s="61"/>
      <c r="AC20" s="54"/>
      <c r="AD20" s="54"/>
      <c r="AE20" s="57"/>
      <c r="AF20" s="59"/>
      <c r="AH20" s="35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2" customFormat="1" ht="24.95" customHeight="1">
      <c r="A21" s="4"/>
      <c r="B21" s="322"/>
      <c r="C21" s="296"/>
      <c r="D21" s="304"/>
      <c r="E21" s="264"/>
      <c r="F21" s="328"/>
      <c r="G21" s="270">
        <v>8</v>
      </c>
      <c r="H21" s="324" t="s">
        <v>44</v>
      </c>
      <c r="I21" s="325"/>
      <c r="J21" s="325"/>
      <c r="K21" s="326"/>
      <c r="L21" s="24">
        <f t="shared" si="8"/>
        <v>15</v>
      </c>
      <c r="M21" s="24">
        <f t="shared" si="9"/>
        <v>0</v>
      </c>
      <c r="N21" s="24">
        <f t="shared" si="10"/>
        <v>0</v>
      </c>
      <c r="O21" s="24">
        <f t="shared" si="11"/>
        <v>30</v>
      </c>
      <c r="P21" s="24">
        <f t="shared" si="12"/>
        <v>45</v>
      </c>
      <c r="Q21" s="13">
        <f>SUMIF($R$7:$AF$7,Q$7,$R21:$AF21)</f>
        <v>4</v>
      </c>
      <c r="R21" s="55">
        <v>15</v>
      </c>
      <c r="S21" s="64"/>
      <c r="T21" s="64"/>
      <c r="U21" s="231">
        <v>30</v>
      </c>
      <c r="V21" s="63">
        <v>4</v>
      </c>
      <c r="W21" s="55"/>
      <c r="X21" s="64"/>
      <c r="Y21" s="64"/>
      <c r="Z21" s="62"/>
      <c r="AA21" s="63"/>
      <c r="AB21" s="55"/>
      <c r="AC21" s="64"/>
      <c r="AD21" s="42"/>
      <c r="AE21" s="21"/>
      <c r="AF21" s="66"/>
      <c r="AH21" s="35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2" customFormat="1" ht="4.5" customHeight="1">
      <c r="A22" s="4"/>
      <c r="B22" s="137"/>
      <c r="C22" s="137"/>
      <c r="D22" s="124"/>
      <c r="E22" s="153"/>
      <c r="F22" s="277"/>
      <c r="G22" s="277"/>
      <c r="H22" s="277"/>
      <c r="I22" s="277"/>
      <c r="J22" s="277"/>
      <c r="K22" s="277"/>
      <c r="L22" s="125"/>
      <c r="M22" s="125"/>
      <c r="N22" s="125"/>
      <c r="O22" s="125"/>
      <c r="P22" s="125"/>
      <c r="Q22" s="126"/>
      <c r="R22" s="127"/>
      <c r="S22" s="127"/>
      <c r="T22" s="127"/>
      <c r="U22" s="128"/>
      <c r="V22" s="126"/>
      <c r="W22" s="127"/>
      <c r="X22" s="127"/>
      <c r="Y22" s="127"/>
      <c r="Z22" s="127"/>
      <c r="AA22" s="126"/>
      <c r="AB22" s="129"/>
      <c r="AC22" s="127"/>
      <c r="AD22" s="128"/>
      <c r="AE22" s="128"/>
      <c r="AF22" s="126"/>
      <c r="AH22" s="102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24.95" customHeight="1">
      <c r="B23" s="130"/>
      <c r="C23" s="148"/>
      <c r="D23" s="183"/>
      <c r="E23" s="183"/>
      <c r="F23" s="320" t="s">
        <v>15</v>
      </c>
      <c r="G23" s="320"/>
      <c r="H23" s="320"/>
      <c r="I23" s="320"/>
      <c r="J23" s="320"/>
      <c r="K23" s="321"/>
      <c r="L23" s="71">
        <f t="shared" ref="L23:AF23" si="13">SUM(L24:L30)</f>
        <v>60</v>
      </c>
      <c r="M23" s="71">
        <f t="shared" si="13"/>
        <v>15</v>
      </c>
      <c r="N23" s="71">
        <f t="shared" si="13"/>
        <v>15</v>
      </c>
      <c r="O23" s="71">
        <f t="shared" si="13"/>
        <v>60</v>
      </c>
      <c r="P23" s="71">
        <f>SUM(P26:P29)</f>
        <v>150</v>
      </c>
      <c r="Q23" s="71">
        <f t="shared" si="13"/>
        <v>11</v>
      </c>
      <c r="R23" s="71">
        <f>SUM(R24:R30)</f>
        <v>45</v>
      </c>
      <c r="S23" s="71">
        <f>SUM(S24:S30)</f>
        <v>15</v>
      </c>
      <c r="T23" s="71">
        <f>SUM(T24:T30)</f>
        <v>15</v>
      </c>
      <c r="U23" s="71">
        <f t="shared" si="13"/>
        <v>0</v>
      </c>
      <c r="V23" s="71">
        <f t="shared" si="13"/>
        <v>6</v>
      </c>
      <c r="W23" s="71">
        <f>SUM(W24:W30)</f>
        <v>15</v>
      </c>
      <c r="X23" s="71">
        <f t="shared" si="13"/>
        <v>0</v>
      </c>
      <c r="Y23" s="71">
        <f t="shared" si="13"/>
        <v>0</v>
      </c>
      <c r="Z23" s="71">
        <f>SUM(Z24:Z30)</f>
        <v>60</v>
      </c>
      <c r="AA23" s="71">
        <f t="shared" si="13"/>
        <v>5</v>
      </c>
      <c r="AB23" s="71">
        <f t="shared" si="13"/>
        <v>0</v>
      </c>
      <c r="AC23" s="71">
        <f t="shared" si="13"/>
        <v>0</v>
      </c>
      <c r="AD23" s="71">
        <f t="shared" si="13"/>
        <v>0</v>
      </c>
      <c r="AE23" s="71">
        <f t="shared" si="13"/>
        <v>0</v>
      </c>
      <c r="AF23" s="71">
        <f t="shared" si="13"/>
        <v>0</v>
      </c>
      <c r="AH23" s="103"/>
    </row>
    <row r="24" spans="1:48" ht="2.25" customHeight="1">
      <c r="B24" s="190"/>
      <c r="C24" s="295"/>
      <c r="D24" s="145"/>
      <c r="E24" s="145"/>
      <c r="F24" s="359"/>
      <c r="G24" s="359"/>
      <c r="H24" s="359"/>
      <c r="I24" s="359"/>
      <c r="J24" s="359"/>
      <c r="K24" s="359"/>
      <c r="L24" s="125"/>
      <c r="M24" s="125"/>
      <c r="N24" s="125"/>
      <c r="O24" s="125"/>
      <c r="P24" s="125"/>
      <c r="Q24" s="126"/>
      <c r="R24" s="146"/>
      <c r="S24" s="146"/>
      <c r="T24" s="146"/>
      <c r="U24" s="146"/>
      <c r="V24" s="126"/>
      <c r="W24" s="146"/>
      <c r="X24" s="146"/>
      <c r="Y24" s="146"/>
      <c r="Z24" s="146"/>
      <c r="AA24" s="126"/>
      <c r="AB24" s="146"/>
      <c r="AC24" s="146"/>
      <c r="AD24" s="146"/>
      <c r="AE24" s="146"/>
      <c r="AF24" s="126"/>
      <c r="AH24" s="103"/>
    </row>
    <row r="25" spans="1:48" ht="2.25" customHeight="1">
      <c r="B25" s="190"/>
      <c r="C25" s="296"/>
      <c r="D25" s="203"/>
      <c r="E25" s="269"/>
      <c r="F25" s="267"/>
      <c r="G25" s="267"/>
      <c r="H25" s="265"/>
      <c r="I25" s="265"/>
      <c r="J25" s="265"/>
      <c r="K25" s="265"/>
      <c r="L25" s="118"/>
      <c r="M25" s="118"/>
      <c r="N25" s="118"/>
      <c r="O25" s="118"/>
      <c r="P25" s="118"/>
      <c r="Q25" s="119"/>
      <c r="R25" s="166"/>
      <c r="S25" s="166"/>
      <c r="T25" s="166"/>
      <c r="U25" s="166"/>
      <c r="V25" s="268"/>
      <c r="W25" s="166"/>
      <c r="X25" s="166"/>
      <c r="Y25" s="166"/>
      <c r="Z25" s="166"/>
      <c r="AA25" s="268"/>
      <c r="AB25" s="166"/>
      <c r="AC25" s="166"/>
      <c r="AD25" s="166"/>
      <c r="AE25" s="166"/>
      <c r="AF25" s="268"/>
      <c r="AH25" s="103"/>
    </row>
    <row r="26" spans="1:48" ht="24.95" customHeight="1">
      <c r="B26" s="323"/>
      <c r="C26" s="296"/>
      <c r="D26" s="305"/>
      <c r="E26" s="222"/>
      <c r="F26" s="313" t="s">
        <v>33</v>
      </c>
      <c r="G26" s="105">
        <v>9</v>
      </c>
      <c r="H26" s="276" t="s">
        <v>32</v>
      </c>
      <c r="I26" s="277"/>
      <c r="J26" s="277"/>
      <c r="K26" s="278"/>
      <c r="L26" s="24">
        <f>R26+W26+AB26</f>
        <v>15</v>
      </c>
      <c r="M26" s="24">
        <f>S26+X26+AC26</f>
        <v>15</v>
      </c>
      <c r="N26" s="24">
        <f>T26+Y26+AD26</f>
        <v>0</v>
      </c>
      <c r="O26" s="24">
        <f>U26+Z26+AE26</f>
        <v>30</v>
      </c>
      <c r="P26" s="24">
        <f>SUM(L26:O26)</f>
        <v>60</v>
      </c>
      <c r="Q26" s="13">
        <f>SUMIF($R$7:$AF$7,Q$7,$R26:$AF26)</f>
        <v>4</v>
      </c>
      <c r="R26" s="51">
        <v>15</v>
      </c>
      <c r="S26" s="90">
        <v>15</v>
      </c>
      <c r="T26" s="92"/>
      <c r="U26" s="87"/>
      <c r="V26" s="88">
        <v>2</v>
      </c>
      <c r="W26" s="51"/>
      <c r="X26" s="93"/>
      <c r="Y26" s="93"/>
      <c r="Z26" s="87">
        <v>30</v>
      </c>
      <c r="AA26" s="88">
        <v>2</v>
      </c>
      <c r="AB26" s="51"/>
      <c r="AC26" s="93"/>
      <c r="AD26" s="93"/>
      <c r="AE26" s="87"/>
      <c r="AF26" s="88"/>
      <c r="AH26" s="354"/>
    </row>
    <row r="27" spans="1:48" ht="24.95" customHeight="1">
      <c r="B27" s="323"/>
      <c r="C27" s="296"/>
      <c r="D27" s="306"/>
      <c r="E27" s="266"/>
      <c r="F27" s="314"/>
      <c r="G27" s="108">
        <v>10</v>
      </c>
      <c r="H27" s="276" t="s">
        <v>51</v>
      </c>
      <c r="I27" s="277"/>
      <c r="J27" s="277"/>
      <c r="K27" s="278"/>
      <c r="L27" s="24">
        <f t="shared" ref="L27:L29" si="14">R27+W27+AB27</f>
        <v>15</v>
      </c>
      <c r="M27" s="24">
        <f t="shared" ref="M27:M29" si="15">S27+X27+AC27</f>
        <v>0</v>
      </c>
      <c r="N27" s="24">
        <f t="shared" ref="N27:N29" si="16">T27+Y27+AD27</f>
        <v>15</v>
      </c>
      <c r="O27" s="24">
        <f t="shared" ref="O27:O29" si="17">U27+Z27+AE27</f>
        <v>0</v>
      </c>
      <c r="P27" s="24">
        <f t="shared" ref="P27:P29" si="18">SUM(L27:O27)</f>
        <v>30</v>
      </c>
      <c r="Q27" s="13">
        <f>SUMIF($R$7:$AF$7,Q$7,$R27:$AF27)</f>
        <v>3</v>
      </c>
      <c r="R27" s="64">
        <v>15</v>
      </c>
      <c r="S27" s="64"/>
      <c r="T27" s="64">
        <v>15</v>
      </c>
      <c r="U27" s="62"/>
      <c r="V27" s="63">
        <v>3</v>
      </c>
      <c r="W27" s="55"/>
      <c r="X27" s="64"/>
      <c r="Y27" s="64"/>
      <c r="Z27" s="62"/>
      <c r="AA27" s="63"/>
      <c r="AB27" s="55"/>
      <c r="AC27" s="64"/>
      <c r="AD27" s="64"/>
      <c r="AE27" s="21"/>
      <c r="AF27" s="63"/>
      <c r="AH27" s="354"/>
    </row>
    <row r="28" spans="1:48" ht="24.95" customHeight="1">
      <c r="B28" s="323"/>
      <c r="C28" s="296"/>
      <c r="D28" s="306"/>
      <c r="E28" s="266"/>
      <c r="F28" s="314"/>
      <c r="G28" s="108">
        <v>11</v>
      </c>
      <c r="H28" s="276" t="s">
        <v>50</v>
      </c>
      <c r="I28" s="277"/>
      <c r="J28" s="277"/>
      <c r="K28" s="278"/>
      <c r="L28" s="24">
        <f t="shared" si="14"/>
        <v>15</v>
      </c>
      <c r="M28" s="24">
        <f t="shared" si="15"/>
        <v>0</v>
      </c>
      <c r="N28" s="24">
        <f t="shared" si="16"/>
        <v>0</v>
      </c>
      <c r="O28" s="24">
        <f t="shared" si="17"/>
        <v>0</v>
      </c>
      <c r="P28" s="24">
        <f t="shared" si="18"/>
        <v>15</v>
      </c>
      <c r="Q28" s="13">
        <f>SUMIF($R$7:$AF$7,Q$7,$R28:$AF28)</f>
        <v>1</v>
      </c>
      <c r="R28" s="64">
        <v>15</v>
      </c>
      <c r="S28" s="64"/>
      <c r="T28" s="64"/>
      <c r="U28" s="62"/>
      <c r="V28" s="63">
        <v>1</v>
      </c>
      <c r="W28" s="64"/>
      <c r="X28" s="64"/>
      <c r="Y28" s="64"/>
      <c r="Z28" s="62"/>
      <c r="AA28" s="63"/>
      <c r="AB28" s="55"/>
      <c r="AC28" s="64"/>
      <c r="AD28" s="64"/>
      <c r="AE28" s="21"/>
      <c r="AF28" s="63"/>
      <c r="AH28" s="354"/>
    </row>
    <row r="29" spans="1:48" ht="24.95" customHeight="1">
      <c r="B29" s="323"/>
      <c r="C29" s="296"/>
      <c r="D29" s="306"/>
      <c r="E29" s="262"/>
      <c r="F29" s="314"/>
      <c r="G29" s="106">
        <v>12</v>
      </c>
      <c r="H29" s="372" t="s">
        <v>42</v>
      </c>
      <c r="I29" s="373"/>
      <c r="J29" s="373"/>
      <c r="K29" s="374"/>
      <c r="L29" s="24">
        <f t="shared" si="14"/>
        <v>15</v>
      </c>
      <c r="M29" s="24">
        <f t="shared" si="15"/>
        <v>0</v>
      </c>
      <c r="N29" s="24">
        <f t="shared" si="16"/>
        <v>0</v>
      </c>
      <c r="O29" s="24">
        <f t="shared" si="17"/>
        <v>30</v>
      </c>
      <c r="P29" s="24">
        <f t="shared" si="18"/>
        <v>45</v>
      </c>
      <c r="Q29" s="271">
        <f>SUMIF($R$7:$AF$7,Q$7,$R29:$AF29)</f>
        <v>3</v>
      </c>
      <c r="R29" s="83"/>
      <c r="S29" s="83"/>
      <c r="T29" s="83"/>
      <c r="U29" s="81"/>
      <c r="V29" s="82"/>
      <c r="W29" s="83">
        <v>15</v>
      </c>
      <c r="X29" s="83"/>
      <c r="Y29" s="83"/>
      <c r="Z29" s="231">
        <v>30</v>
      </c>
      <c r="AA29" s="221">
        <v>3</v>
      </c>
      <c r="AB29" s="84"/>
      <c r="AC29" s="83"/>
      <c r="AD29" s="83"/>
      <c r="AE29" s="39"/>
      <c r="AF29" s="82"/>
      <c r="AH29" s="354"/>
    </row>
    <row r="30" spans="1:48" ht="4.5" customHeight="1">
      <c r="B30" s="114"/>
      <c r="C30" s="114"/>
      <c r="D30" s="131"/>
      <c r="E30" s="131"/>
      <c r="F30" s="104"/>
      <c r="G30" s="132"/>
      <c r="H30" s="187"/>
      <c r="I30" s="187"/>
      <c r="J30" s="187"/>
      <c r="K30" s="187"/>
      <c r="L30" s="118"/>
      <c r="M30" s="118"/>
      <c r="N30" s="118"/>
      <c r="O30" s="118"/>
      <c r="P30" s="118"/>
      <c r="Q30" s="119"/>
      <c r="R30" s="133"/>
      <c r="S30" s="25"/>
      <c r="T30" s="132"/>
      <c r="U30" s="132"/>
      <c r="V30" s="119"/>
      <c r="W30" s="134"/>
      <c r="X30" s="132"/>
      <c r="Y30" s="132"/>
      <c r="Z30" s="132"/>
      <c r="AA30" s="119"/>
      <c r="AB30" s="135"/>
      <c r="AC30" s="135"/>
      <c r="AD30" s="135"/>
      <c r="AE30" s="135"/>
      <c r="AF30" s="136"/>
      <c r="AH30" s="103"/>
    </row>
    <row r="31" spans="1:48" ht="24.95" customHeight="1">
      <c r="B31" s="151"/>
      <c r="C31" s="152"/>
      <c r="D31" s="184"/>
      <c r="E31" s="184"/>
      <c r="F31" s="281" t="s">
        <v>16</v>
      </c>
      <c r="G31" s="281"/>
      <c r="H31" s="281"/>
      <c r="I31" s="281"/>
      <c r="J31" s="281"/>
      <c r="K31" s="282"/>
      <c r="L31" s="72">
        <f t="shared" ref="L31:AF31" si="19">SUM(L32:L49)</f>
        <v>135</v>
      </c>
      <c r="M31" s="72">
        <f t="shared" si="19"/>
        <v>30</v>
      </c>
      <c r="N31" s="72">
        <f t="shared" si="19"/>
        <v>15</v>
      </c>
      <c r="O31" s="72">
        <f t="shared" si="19"/>
        <v>60</v>
      </c>
      <c r="P31" s="72">
        <f>SUM(P33:P35,P39:P40,P43:P45)</f>
        <v>240</v>
      </c>
      <c r="Q31" s="72">
        <f>SUM(Q32:Q49)</f>
        <v>18</v>
      </c>
      <c r="R31" s="72">
        <f t="shared" si="19"/>
        <v>60</v>
      </c>
      <c r="S31" s="72">
        <f t="shared" si="19"/>
        <v>30</v>
      </c>
      <c r="T31" s="72">
        <f t="shared" si="19"/>
        <v>15</v>
      </c>
      <c r="U31" s="72">
        <f>SUM(U32:U49)</f>
        <v>15</v>
      </c>
      <c r="V31" s="72">
        <f>SUM(V32:V49)</f>
        <v>10</v>
      </c>
      <c r="W31" s="72">
        <f>SUM(W32:W49)</f>
        <v>75</v>
      </c>
      <c r="X31" s="72">
        <f t="shared" si="19"/>
        <v>0</v>
      </c>
      <c r="Y31" s="72">
        <f t="shared" si="19"/>
        <v>0</v>
      </c>
      <c r="Z31" s="72">
        <f>SUM(Z32:Z49)</f>
        <v>45</v>
      </c>
      <c r="AA31" s="72">
        <f t="shared" si="19"/>
        <v>8</v>
      </c>
      <c r="AB31" s="72">
        <f t="shared" si="19"/>
        <v>0</v>
      </c>
      <c r="AC31" s="72">
        <f t="shared" si="19"/>
        <v>0</v>
      </c>
      <c r="AD31" s="72">
        <f t="shared" si="19"/>
        <v>0</v>
      </c>
      <c r="AE31" s="72">
        <f t="shared" si="19"/>
        <v>0</v>
      </c>
      <c r="AF31" s="72">
        <f t="shared" si="19"/>
        <v>0</v>
      </c>
      <c r="AH31" s="103"/>
    </row>
    <row r="32" spans="1:48" ht="2.25" customHeight="1">
      <c r="B32" s="188"/>
      <c r="C32" s="295"/>
      <c r="D32" s="153"/>
      <c r="E32" s="153"/>
      <c r="F32" s="154"/>
      <c r="G32" s="154"/>
      <c r="H32" s="101"/>
      <c r="I32" s="101"/>
      <c r="J32" s="101"/>
      <c r="K32" s="101"/>
      <c r="L32" s="125"/>
      <c r="M32" s="125"/>
      <c r="N32" s="125"/>
      <c r="O32" s="125"/>
      <c r="P32" s="125"/>
      <c r="Q32" s="126"/>
      <c r="R32" s="127"/>
      <c r="S32" s="110"/>
      <c r="T32" s="128"/>
      <c r="U32" s="128"/>
      <c r="V32" s="126"/>
      <c r="W32" s="155"/>
      <c r="X32" s="128"/>
      <c r="Y32" s="128"/>
      <c r="Z32" s="128"/>
      <c r="AA32" s="126"/>
      <c r="AB32" s="156"/>
      <c r="AC32" s="156"/>
      <c r="AD32" s="156"/>
      <c r="AE32" s="156"/>
      <c r="AF32" s="157"/>
      <c r="AH32" s="103"/>
    </row>
    <row r="33" spans="2:34" ht="24.95" customHeight="1">
      <c r="B33" s="378"/>
      <c r="C33" s="296"/>
      <c r="D33" s="305"/>
      <c r="E33" s="262"/>
      <c r="F33" s="289" t="s">
        <v>81</v>
      </c>
      <c r="G33" s="285" t="s">
        <v>82</v>
      </c>
      <c r="H33" s="286"/>
      <c r="I33" s="105">
        <v>13</v>
      </c>
      <c r="J33" s="279" t="s">
        <v>89</v>
      </c>
      <c r="K33" s="280"/>
      <c r="L33" s="24">
        <f t="shared" ref="L33:L35" si="20">R33+W33+AB33</f>
        <v>15</v>
      </c>
      <c r="M33" s="24">
        <f t="shared" ref="M33:M35" si="21">S33+X33+AC33</f>
        <v>15</v>
      </c>
      <c r="N33" s="24">
        <f t="shared" ref="N33:N35" si="22">T33+Y33+AD33</f>
        <v>0</v>
      </c>
      <c r="O33" s="24">
        <f t="shared" ref="O33:O35" si="23">U33+Z33+AE33</f>
        <v>0</v>
      </c>
      <c r="P33" s="24">
        <f t="shared" ref="P33:P35" si="24">SUM(L33:O33)</f>
        <v>30</v>
      </c>
      <c r="Q33" s="41">
        <f t="shared" ref="Q33:Q48" si="25">SUMIF($R$7:$AF$7,Q$7,$R33:$AF33)</f>
        <v>2</v>
      </c>
      <c r="R33" s="224">
        <v>15</v>
      </c>
      <c r="S33" s="65">
        <v>15</v>
      </c>
      <c r="T33" s="56"/>
      <c r="U33" s="53"/>
      <c r="V33" s="66">
        <v>2</v>
      </c>
      <c r="W33" s="224"/>
      <c r="X33" s="225"/>
      <c r="Y33" s="56"/>
      <c r="Z33" s="53"/>
      <c r="AA33" s="226"/>
      <c r="AB33" s="68"/>
      <c r="AC33" s="56"/>
      <c r="AD33" s="56"/>
      <c r="AE33" s="53"/>
      <c r="AF33" s="66"/>
      <c r="AH33" s="354"/>
    </row>
    <row r="34" spans="2:34" ht="24.95" customHeight="1">
      <c r="B34" s="378"/>
      <c r="C34" s="296"/>
      <c r="D34" s="306"/>
      <c r="E34" s="214"/>
      <c r="F34" s="290"/>
      <c r="G34" s="287"/>
      <c r="H34" s="288"/>
      <c r="I34" s="105">
        <v>14</v>
      </c>
      <c r="J34" s="279" t="s">
        <v>48</v>
      </c>
      <c r="K34" s="280"/>
      <c r="L34" s="24">
        <f t="shared" si="20"/>
        <v>15</v>
      </c>
      <c r="M34" s="24">
        <f t="shared" si="21"/>
        <v>0</v>
      </c>
      <c r="N34" s="24">
        <f t="shared" si="22"/>
        <v>15</v>
      </c>
      <c r="O34" s="24">
        <f t="shared" si="23"/>
        <v>0</v>
      </c>
      <c r="P34" s="24">
        <f t="shared" si="24"/>
        <v>30</v>
      </c>
      <c r="Q34" s="41">
        <f t="shared" si="25"/>
        <v>3</v>
      </c>
      <c r="R34" s="224">
        <v>15</v>
      </c>
      <c r="S34" s="225"/>
      <c r="T34" s="56">
        <v>15</v>
      </c>
      <c r="U34" s="53"/>
      <c r="V34" s="66">
        <v>3</v>
      </c>
      <c r="W34" s="224"/>
      <c r="X34" s="225"/>
      <c r="Y34" s="56"/>
      <c r="Z34" s="53"/>
      <c r="AA34" s="226"/>
      <c r="AB34" s="68"/>
      <c r="AC34" s="56"/>
      <c r="AD34" s="56"/>
      <c r="AE34" s="53"/>
      <c r="AF34" s="66"/>
      <c r="AH34" s="354"/>
    </row>
    <row r="35" spans="2:34" ht="24.95" customHeight="1">
      <c r="B35" s="378"/>
      <c r="C35" s="296"/>
      <c r="D35" s="306"/>
      <c r="E35" s="214"/>
      <c r="F35" s="291"/>
      <c r="G35" s="346"/>
      <c r="H35" s="347"/>
      <c r="I35" s="107">
        <v>15</v>
      </c>
      <c r="J35" s="283" t="s">
        <v>49</v>
      </c>
      <c r="K35" s="284"/>
      <c r="L35" s="24">
        <f t="shared" si="20"/>
        <v>15</v>
      </c>
      <c r="M35" s="24">
        <f t="shared" si="21"/>
        <v>0</v>
      </c>
      <c r="N35" s="24">
        <f t="shared" si="22"/>
        <v>0</v>
      </c>
      <c r="O35" s="24">
        <f t="shared" si="23"/>
        <v>15</v>
      </c>
      <c r="P35" s="24">
        <f t="shared" si="24"/>
        <v>30</v>
      </c>
      <c r="Q35" s="52">
        <f t="shared" si="25"/>
        <v>2</v>
      </c>
      <c r="R35" s="227"/>
      <c r="S35" s="228"/>
      <c r="T35" s="219"/>
      <c r="U35" s="81"/>
      <c r="V35" s="82"/>
      <c r="W35" s="229">
        <v>15</v>
      </c>
      <c r="X35" s="230"/>
      <c r="Y35" s="219"/>
      <c r="Z35" s="231">
        <v>15</v>
      </c>
      <c r="AA35" s="232">
        <v>2</v>
      </c>
      <c r="AB35" s="84"/>
      <c r="AC35" s="83"/>
      <c r="AD35" s="219"/>
      <c r="AE35" s="220"/>
      <c r="AF35" s="221"/>
      <c r="AH35" s="354"/>
    </row>
    <row r="36" spans="2:34" ht="24.95" customHeight="1">
      <c r="B36" s="378"/>
      <c r="C36" s="296"/>
      <c r="D36" s="306"/>
      <c r="E36" s="211"/>
      <c r="F36" s="291"/>
      <c r="G36" s="285" t="s">
        <v>34</v>
      </c>
      <c r="H36" s="286"/>
      <c r="I36" s="105">
        <v>13</v>
      </c>
      <c r="J36" s="279" t="s">
        <v>90</v>
      </c>
      <c r="K36" s="280"/>
      <c r="L36" s="24">
        <f t="shared" ref="L36:L48" si="26">R36+W36+AB36</f>
        <v>0</v>
      </c>
      <c r="M36" s="24">
        <f t="shared" ref="M36:M48" si="27">S36+X36+AC36</f>
        <v>0</v>
      </c>
      <c r="N36" s="24">
        <f t="shared" ref="N36:N48" si="28">T36+Y36+AD36</f>
        <v>0</v>
      </c>
      <c r="O36" s="24">
        <f t="shared" ref="O36:O48" si="29">U36+Z36+AE36</f>
        <v>0</v>
      </c>
      <c r="P36" s="24">
        <f t="shared" ref="P36:P48" si="30">SUM(L36:O36)</f>
        <v>0</v>
      </c>
      <c r="Q36" s="41">
        <f t="shared" si="25"/>
        <v>0</v>
      </c>
      <c r="R36" s="48"/>
      <c r="S36" s="44"/>
      <c r="T36" s="43"/>
      <c r="U36" s="17"/>
      <c r="V36" s="41"/>
      <c r="W36" s="99"/>
      <c r="X36" s="45"/>
      <c r="Y36" s="43"/>
      <c r="Z36" s="17"/>
      <c r="AA36" s="46"/>
      <c r="AB36" s="55"/>
      <c r="AC36" s="56"/>
      <c r="AD36" s="56"/>
      <c r="AE36" s="53"/>
      <c r="AF36" s="66"/>
      <c r="AH36" s="354"/>
    </row>
    <row r="37" spans="2:34" ht="24.95" customHeight="1">
      <c r="B37" s="378"/>
      <c r="C37" s="296"/>
      <c r="D37" s="306"/>
      <c r="E37" s="214"/>
      <c r="F37" s="291"/>
      <c r="G37" s="287"/>
      <c r="H37" s="288"/>
      <c r="I37" s="105">
        <v>14</v>
      </c>
      <c r="J37" s="279" t="s">
        <v>53</v>
      </c>
      <c r="K37" s="280"/>
      <c r="L37" s="24">
        <f t="shared" ref="L37" si="31">R37+W37+AB37</f>
        <v>0</v>
      </c>
      <c r="M37" s="24">
        <f t="shared" ref="M37" si="32">S37+X37+AC37</f>
        <v>0</v>
      </c>
      <c r="N37" s="24">
        <f t="shared" ref="N37" si="33">T37+Y37+AD37</f>
        <v>0</v>
      </c>
      <c r="O37" s="24">
        <f t="shared" ref="O37" si="34">U37+Z37+AE37</f>
        <v>0</v>
      </c>
      <c r="P37" s="24">
        <f t="shared" ref="P37" si="35">SUM(L37:O37)</f>
        <v>0</v>
      </c>
      <c r="Q37" s="41">
        <f t="shared" si="25"/>
        <v>0</v>
      </c>
      <c r="R37" s="48"/>
      <c r="S37" s="44"/>
      <c r="T37" s="43"/>
      <c r="U37" s="17"/>
      <c r="V37" s="41"/>
      <c r="W37" s="99"/>
      <c r="X37" s="45"/>
      <c r="Y37" s="43"/>
      <c r="Z37" s="17"/>
      <c r="AA37" s="46"/>
      <c r="AB37" s="49"/>
      <c r="AC37" s="56"/>
      <c r="AD37" s="56"/>
      <c r="AE37" s="53"/>
      <c r="AF37" s="66"/>
      <c r="AH37" s="354"/>
    </row>
    <row r="38" spans="2:34" ht="24.95" customHeight="1">
      <c r="B38" s="378"/>
      <c r="C38" s="296"/>
      <c r="D38" s="306"/>
      <c r="E38" s="211"/>
      <c r="F38" s="348"/>
      <c r="G38" s="346"/>
      <c r="H38" s="347"/>
      <c r="I38" s="107">
        <v>15</v>
      </c>
      <c r="J38" s="283" t="s">
        <v>54</v>
      </c>
      <c r="K38" s="284" t="s">
        <v>12</v>
      </c>
      <c r="L38" s="24">
        <f t="shared" si="26"/>
        <v>0</v>
      </c>
      <c r="M38" s="24">
        <f t="shared" si="27"/>
        <v>0</v>
      </c>
      <c r="N38" s="24">
        <f t="shared" si="28"/>
        <v>0</v>
      </c>
      <c r="O38" s="24">
        <f t="shared" si="29"/>
        <v>0</v>
      </c>
      <c r="P38" s="24">
        <f t="shared" si="30"/>
        <v>0</v>
      </c>
      <c r="Q38" s="52">
        <f t="shared" si="25"/>
        <v>0</v>
      </c>
      <c r="R38" s="94"/>
      <c r="S38" s="95"/>
      <c r="T38" s="85"/>
      <c r="U38" s="39"/>
      <c r="V38" s="52"/>
      <c r="W38" s="96"/>
      <c r="X38" s="97"/>
      <c r="Y38" s="85"/>
      <c r="Z38" s="39"/>
      <c r="AA38" s="98"/>
      <c r="AB38" s="84"/>
      <c r="AC38" s="83"/>
      <c r="AD38" s="83"/>
      <c r="AE38" s="81"/>
      <c r="AF38" s="82"/>
      <c r="AH38" s="354"/>
    </row>
    <row r="39" spans="2:34" ht="31.9" customHeight="1">
      <c r="B39" s="378"/>
      <c r="C39" s="296"/>
      <c r="D39" s="306"/>
      <c r="E39" s="211"/>
      <c r="F39" s="289" t="s">
        <v>86</v>
      </c>
      <c r="G39" s="285" t="s">
        <v>87</v>
      </c>
      <c r="H39" s="286"/>
      <c r="I39" s="105">
        <v>16</v>
      </c>
      <c r="J39" s="279" t="s">
        <v>58</v>
      </c>
      <c r="K39" s="280"/>
      <c r="L39" s="24">
        <f t="shared" si="26"/>
        <v>15</v>
      </c>
      <c r="M39" s="24">
        <f t="shared" si="27"/>
        <v>15</v>
      </c>
      <c r="N39" s="24">
        <f t="shared" si="28"/>
        <v>0</v>
      </c>
      <c r="O39" s="24">
        <f t="shared" si="29"/>
        <v>0</v>
      </c>
      <c r="P39" s="24">
        <f t="shared" si="30"/>
        <v>30</v>
      </c>
      <c r="Q39" s="13">
        <f t="shared" si="25"/>
        <v>2</v>
      </c>
      <c r="R39" s="223">
        <v>15</v>
      </c>
      <c r="S39" s="225">
        <v>15</v>
      </c>
      <c r="T39" s="56"/>
      <c r="U39" s="53"/>
      <c r="V39" s="66">
        <v>2</v>
      </c>
      <c r="W39" s="99"/>
      <c r="X39" s="225"/>
      <c r="Y39" s="56"/>
      <c r="Z39" s="53"/>
      <c r="AA39" s="226"/>
      <c r="AB39" s="55"/>
      <c r="AC39" s="54"/>
      <c r="AD39" s="56"/>
      <c r="AE39" s="53"/>
      <c r="AF39" s="66"/>
      <c r="AH39" s="354"/>
    </row>
    <row r="40" spans="2:34" ht="32.450000000000003" customHeight="1">
      <c r="B40" s="378"/>
      <c r="C40" s="296"/>
      <c r="D40" s="357"/>
      <c r="E40" s="211"/>
      <c r="F40" s="290"/>
      <c r="G40" s="287"/>
      <c r="H40" s="288"/>
      <c r="I40" s="107">
        <v>17</v>
      </c>
      <c r="J40" s="283" t="s">
        <v>55</v>
      </c>
      <c r="K40" s="284"/>
      <c r="L40" s="24">
        <f t="shared" si="26"/>
        <v>15</v>
      </c>
      <c r="M40" s="24">
        <f t="shared" si="27"/>
        <v>0</v>
      </c>
      <c r="N40" s="24">
        <f t="shared" si="28"/>
        <v>0</v>
      </c>
      <c r="O40" s="24">
        <f t="shared" si="29"/>
        <v>15</v>
      </c>
      <c r="P40" s="24">
        <f t="shared" si="30"/>
        <v>30</v>
      </c>
      <c r="Q40" s="52">
        <f t="shared" si="25"/>
        <v>3</v>
      </c>
      <c r="R40" s="224">
        <v>15</v>
      </c>
      <c r="S40" s="225"/>
      <c r="T40" s="56"/>
      <c r="U40" s="231">
        <v>15</v>
      </c>
      <c r="V40" s="66">
        <v>3</v>
      </c>
      <c r="W40" s="229"/>
      <c r="X40" s="235"/>
      <c r="Y40" s="83"/>
      <c r="Z40" s="81"/>
      <c r="AA40" s="236"/>
      <c r="AB40" s="84"/>
      <c r="AC40" s="83"/>
      <c r="AD40" s="83"/>
      <c r="AE40" s="81"/>
      <c r="AF40" s="82"/>
      <c r="AH40" s="354"/>
    </row>
    <row r="41" spans="2:34" ht="31.9" customHeight="1">
      <c r="B41" s="378"/>
      <c r="C41" s="296"/>
      <c r="D41" s="189"/>
      <c r="E41" s="211"/>
      <c r="F41" s="291" t="s">
        <v>76</v>
      </c>
      <c r="G41" s="285" t="s">
        <v>85</v>
      </c>
      <c r="H41" s="286"/>
      <c r="I41" s="105">
        <v>16</v>
      </c>
      <c r="J41" s="279" t="s">
        <v>52</v>
      </c>
      <c r="K41" s="280"/>
      <c r="L41" s="24">
        <f t="shared" si="26"/>
        <v>0</v>
      </c>
      <c r="M41" s="24">
        <f t="shared" si="27"/>
        <v>0</v>
      </c>
      <c r="N41" s="24">
        <f t="shared" si="28"/>
        <v>0</v>
      </c>
      <c r="O41" s="24">
        <f t="shared" si="29"/>
        <v>0</v>
      </c>
      <c r="P41" s="24">
        <f t="shared" si="30"/>
        <v>0</v>
      </c>
      <c r="Q41" s="41">
        <f t="shared" si="25"/>
        <v>0</v>
      </c>
      <c r="R41" s="224"/>
      <c r="S41" s="225"/>
      <c r="T41" s="56"/>
      <c r="U41" s="53"/>
      <c r="V41" s="66"/>
      <c r="W41" s="224"/>
      <c r="X41" s="225"/>
      <c r="Y41" s="56"/>
      <c r="Z41" s="53"/>
      <c r="AA41" s="226"/>
      <c r="AB41" s="67"/>
      <c r="AC41" s="56"/>
      <c r="AD41" s="56"/>
      <c r="AE41" s="53"/>
      <c r="AF41" s="66"/>
      <c r="AH41" s="186"/>
    </row>
    <row r="42" spans="2:34" ht="22.9" customHeight="1">
      <c r="B42" s="378"/>
      <c r="C42" s="296"/>
      <c r="D42" s="189"/>
      <c r="E42" s="211"/>
      <c r="F42" s="291"/>
      <c r="G42" s="287"/>
      <c r="H42" s="288"/>
      <c r="I42" s="107">
        <v>17</v>
      </c>
      <c r="J42" s="283" t="s">
        <v>56</v>
      </c>
      <c r="K42" s="284" t="s">
        <v>12</v>
      </c>
      <c r="L42" s="24">
        <f t="shared" si="26"/>
        <v>0</v>
      </c>
      <c r="M42" s="24">
        <f t="shared" si="27"/>
        <v>0</v>
      </c>
      <c r="N42" s="24">
        <f t="shared" si="28"/>
        <v>0</v>
      </c>
      <c r="O42" s="24">
        <f t="shared" si="29"/>
        <v>0</v>
      </c>
      <c r="P42" s="24">
        <f t="shared" si="30"/>
        <v>0</v>
      </c>
      <c r="Q42" s="41">
        <f t="shared" si="25"/>
        <v>0</v>
      </c>
      <c r="R42" s="58"/>
      <c r="S42" s="65"/>
      <c r="T42" s="56"/>
      <c r="U42" s="53"/>
      <c r="V42" s="66"/>
      <c r="W42" s="224"/>
      <c r="X42" s="225"/>
      <c r="Y42" s="56"/>
      <c r="Z42" s="53"/>
      <c r="AA42" s="226"/>
      <c r="AB42" s="80"/>
      <c r="AC42" s="56"/>
      <c r="AD42" s="56"/>
      <c r="AE42" s="53"/>
      <c r="AF42" s="66"/>
      <c r="AH42" s="186"/>
    </row>
    <row r="43" spans="2:34" ht="24.75" customHeight="1">
      <c r="B43" s="378"/>
      <c r="C43" s="296"/>
      <c r="D43" s="215"/>
      <c r="E43" s="214"/>
      <c r="F43" s="289" t="s">
        <v>35</v>
      </c>
      <c r="G43" s="285" t="s">
        <v>36</v>
      </c>
      <c r="H43" s="286"/>
      <c r="I43" s="105">
        <v>18</v>
      </c>
      <c r="J43" s="279" t="s">
        <v>57</v>
      </c>
      <c r="K43" s="280"/>
      <c r="L43" s="24">
        <f t="shared" si="26"/>
        <v>30</v>
      </c>
      <c r="M43" s="24">
        <f t="shared" si="27"/>
        <v>0</v>
      </c>
      <c r="N43" s="24">
        <f t="shared" si="28"/>
        <v>0</v>
      </c>
      <c r="O43" s="24">
        <f t="shared" si="29"/>
        <v>0</v>
      </c>
      <c r="P43" s="24">
        <f t="shared" si="30"/>
        <v>30</v>
      </c>
      <c r="Q43" s="13">
        <f>SUMIF($R$7:$AF$7,Q$7,$R43:$AF43)</f>
        <v>2</v>
      </c>
      <c r="R43" s="58"/>
      <c r="S43" s="65"/>
      <c r="T43" s="56"/>
      <c r="U43" s="53"/>
      <c r="V43" s="66"/>
      <c r="W43" s="58">
        <v>30</v>
      </c>
      <c r="X43" s="65"/>
      <c r="Y43" s="56"/>
      <c r="Z43" s="53"/>
      <c r="AA43" s="66">
        <v>2</v>
      </c>
      <c r="AB43" s="55"/>
      <c r="AC43" s="56"/>
      <c r="AD43" s="56"/>
      <c r="AE43" s="53"/>
      <c r="AF43" s="66"/>
      <c r="AH43" s="213"/>
    </row>
    <row r="44" spans="2:34" ht="24.75" customHeight="1">
      <c r="B44" s="378"/>
      <c r="C44" s="296"/>
      <c r="D44" s="215"/>
      <c r="E44" s="214"/>
      <c r="F44" s="291"/>
      <c r="G44" s="287"/>
      <c r="H44" s="288"/>
      <c r="I44" s="105">
        <v>19</v>
      </c>
      <c r="J44" s="279" t="s">
        <v>77</v>
      </c>
      <c r="K44" s="280"/>
      <c r="L44" s="24">
        <f t="shared" si="26"/>
        <v>30</v>
      </c>
      <c r="M44" s="24">
        <f t="shared" si="27"/>
        <v>0</v>
      </c>
      <c r="N44" s="24">
        <f t="shared" si="28"/>
        <v>0</v>
      </c>
      <c r="O44" s="24">
        <f t="shared" si="29"/>
        <v>0</v>
      </c>
      <c r="P44" s="24">
        <f t="shared" si="30"/>
        <v>30</v>
      </c>
      <c r="Q44" s="13">
        <f>SUMIF($R$7:$AF$7,Q$7,$R44:$AF44)</f>
        <v>2</v>
      </c>
      <c r="R44" s="58"/>
      <c r="S44" s="56"/>
      <c r="T44" s="56"/>
      <c r="U44" s="56"/>
      <c r="V44" s="63"/>
      <c r="W44" s="58">
        <v>30</v>
      </c>
      <c r="X44" s="60"/>
      <c r="Y44" s="56"/>
      <c r="Z44" s="56"/>
      <c r="AA44" s="59">
        <v>2</v>
      </c>
      <c r="AB44" s="55"/>
      <c r="AC44" s="56"/>
      <c r="AD44" s="56"/>
      <c r="AE44" s="53"/>
      <c r="AF44" s="66"/>
      <c r="AH44" s="213"/>
    </row>
    <row r="45" spans="2:34" ht="26.25" customHeight="1">
      <c r="B45" s="378"/>
      <c r="C45" s="296"/>
      <c r="D45" s="306"/>
      <c r="E45" s="214"/>
      <c r="F45" s="291"/>
      <c r="G45" s="346"/>
      <c r="H45" s="347"/>
      <c r="I45" s="107">
        <v>20</v>
      </c>
      <c r="J45" s="283" t="s">
        <v>59</v>
      </c>
      <c r="K45" s="284"/>
      <c r="L45" s="24">
        <f t="shared" si="26"/>
        <v>0</v>
      </c>
      <c r="M45" s="24">
        <f t="shared" si="27"/>
        <v>0</v>
      </c>
      <c r="N45" s="24">
        <f t="shared" si="28"/>
        <v>0</v>
      </c>
      <c r="O45" s="24">
        <f t="shared" si="29"/>
        <v>30</v>
      </c>
      <c r="P45" s="24">
        <f t="shared" si="30"/>
        <v>30</v>
      </c>
      <c r="Q45" s="41">
        <f t="shared" si="25"/>
        <v>2</v>
      </c>
      <c r="R45" s="58"/>
      <c r="S45" s="65"/>
      <c r="T45" s="56"/>
      <c r="U45" s="53"/>
      <c r="V45" s="66"/>
      <c r="W45" s="224"/>
      <c r="X45" s="225"/>
      <c r="Y45" s="56"/>
      <c r="Z45" s="231">
        <v>30</v>
      </c>
      <c r="AA45" s="226">
        <v>2</v>
      </c>
      <c r="AB45" s="55"/>
      <c r="AC45" s="43"/>
      <c r="AD45" s="43"/>
      <c r="AE45" s="17"/>
      <c r="AF45" s="41"/>
      <c r="AH45" s="354"/>
    </row>
    <row r="46" spans="2:34" ht="24.95" customHeight="1">
      <c r="B46" s="378"/>
      <c r="C46" s="296"/>
      <c r="D46" s="306"/>
      <c r="E46" s="201"/>
      <c r="F46" s="291"/>
      <c r="G46" s="285" t="s">
        <v>37</v>
      </c>
      <c r="H46" s="286"/>
      <c r="I46" s="105">
        <v>18</v>
      </c>
      <c r="J46" s="276" t="s">
        <v>60</v>
      </c>
      <c r="K46" s="278"/>
      <c r="L46" s="24">
        <f t="shared" si="26"/>
        <v>0</v>
      </c>
      <c r="M46" s="24">
        <f t="shared" si="27"/>
        <v>0</v>
      </c>
      <c r="N46" s="24">
        <f t="shared" si="28"/>
        <v>0</v>
      </c>
      <c r="O46" s="24">
        <f t="shared" si="29"/>
        <v>0</v>
      </c>
      <c r="P46" s="24">
        <f t="shared" si="30"/>
        <v>0</v>
      </c>
      <c r="Q46" s="13">
        <f t="shared" si="25"/>
        <v>0</v>
      </c>
      <c r="R46" s="58"/>
      <c r="S46" s="65"/>
      <c r="T46" s="56"/>
      <c r="U46" s="53"/>
      <c r="V46" s="59"/>
      <c r="W46" s="237"/>
      <c r="X46" s="225"/>
      <c r="Y46" s="56"/>
      <c r="Z46" s="53"/>
      <c r="AA46" s="226"/>
      <c r="AB46" s="55"/>
      <c r="AC46" s="14"/>
      <c r="AD46" s="43"/>
      <c r="AE46" s="17"/>
      <c r="AF46" s="41"/>
      <c r="AH46" s="354"/>
    </row>
    <row r="47" spans="2:34" ht="24.95" customHeight="1">
      <c r="B47" s="378"/>
      <c r="C47" s="296"/>
      <c r="D47" s="306"/>
      <c r="E47" s="214"/>
      <c r="F47" s="291"/>
      <c r="G47" s="287"/>
      <c r="H47" s="288"/>
      <c r="I47" s="105">
        <v>19</v>
      </c>
      <c r="J47" s="276" t="s">
        <v>61</v>
      </c>
      <c r="K47" s="278"/>
      <c r="L47" s="24"/>
      <c r="M47" s="24"/>
      <c r="N47" s="24"/>
      <c r="O47" s="24"/>
      <c r="P47" s="24"/>
      <c r="Q47" s="13"/>
      <c r="R47" s="238"/>
      <c r="S47" s="239"/>
      <c r="T47" s="240"/>
      <c r="U47" s="79"/>
      <c r="V47" s="63"/>
      <c r="W47" s="241"/>
      <c r="X47" s="242"/>
      <c r="Y47" s="240"/>
      <c r="Z47" s="79"/>
      <c r="AA47" s="243"/>
      <c r="AB47" s="55"/>
      <c r="AC47" s="42"/>
      <c r="AD47" s="216"/>
      <c r="AE47" s="217"/>
      <c r="AF47" s="218"/>
      <c r="AH47" s="354"/>
    </row>
    <row r="48" spans="2:34" ht="24.95" customHeight="1">
      <c r="B48" s="379"/>
      <c r="C48" s="297"/>
      <c r="D48" s="357"/>
      <c r="E48" s="214"/>
      <c r="F48" s="348"/>
      <c r="G48" s="346"/>
      <c r="H48" s="347"/>
      <c r="I48" s="107">
        <v>20</v>
      </c>
      <c r="J48" s="352" t="s">
        <v>62</v>
      </c>
      <c r="K48" s="353"/>
      <c r="L48" s="24">
        <f t="shared" si="26"/>
        <v>0</v>
      </c>
      <c r="M48" s="24">
        <f t="shared" si="27"/>
        <v>0</v>
      </c>
      <c r="N48" s="24">
        <f t="shared" si="28"/>
        <v>0</v>
      </c>
      <c r="O48" s="24">
        <f t="shared" si="29"/>
        <v>0</v>
      </c>
      <c r="P48" s="24">
        <f t="shared" si="30"/>
        <v>0</v>
      </c>
      <c r="Q48" s="13">
        <f t="shared" si="25"/>
        <v>0</v>
      </c>
      <c r="R48" s="233"/>
      <c r="S48" s="234"/>
      <c r="T48" s="83"/>
      <c r="U48" s="81"/>
      <c r="V48" s="82"/>
      <c r="W48" s="229"/>
      <c r="X48" s="235"/>
      <c r="Y48" s="83"/>
      <c r="Z48" s="81"/>
      <c r="AA48" s="236"/>
      <c r="AB48" s="84"/>
      <c r="AC48" s="85"/>
      <c r="AD48" s="85"/>
      <c r="AE48" s="39"/>
      <c r="AF48" s="52"/>
      <c r="AH48" s="354"/>
    </row>
    <row r="49" spans="1:32" ht="4.5" customHeight="1">
      <c r="B49" s="158"/>
      <c r="C49" s="159"/>
      <c r="D49" s="160"/>
      <c r="E49" s="160"/>
      <c r="F49" s="101"/>
      <c r="G49" s="101"/>
      <c r="H49" s="101"/>
      <c r="I49" s="101"/>
      <c r="J49" s="101"/>
      <c r="K49" s="101"/>
      <c r="L49" s="161"/>
      <c r="M49" s="161"/>
      <c r="N49" s="161"/>
      <c r="O49" s="161"/>
      <c r="P49" s="161"/>
      <c r="Q49" s="162"/>
      <c r="R49" s="163"/>
      <c r="S49" s="164"/>
      <c r="T49" s="111"/>
      <c r="U49" s="111"/>
      <c r="V49" s="162"/>
      <c r="W49" s="165"/>
      <c r="X49" s="111"/>
      <c r="Y49" s="111"/>
      <c r="Z49" s="111"/>
      <c r="AA49" s="162"/>
      <c r="AB49" s="166"/>
      <c r="AC49" s="111"/>
      <c r="AD49" s="111"/>
      <c r="AE49" s="111"/>
      <c r="AF49" s="162"/>
    </row>
    <row r="50" spans="1:32" ht="30.75" customHeight="1">
      <c r="B50" s="380"/>
      <c r="C50" s="167"/>
      <c r="D50" s="183"/>
      <c r="E50" s="183"/>
      <c r="F50" s="320" t="s">
        <v>17</v>
      </c>
      <c r="G50" s="320"/>
      <c r="H50" s="320"/>
      <c r="I50" s="320"/>
      <c r="J50" s="320"/>
      <c r="K50" s="321"/>
      <c r="L50" s="18">
        <f>SUM(L52:L57)+SUM(L64:L65)</f>
        <v>165</v>
      </c>
      <c r="M50" s="18">
        <f>SUM(M52:M59)+SUM(M64:M65)</f>
        <v>90</v>
      </c>
      <c r="N50" s="18">
        <f>SUM(N52:N59)+SUM(N64:N65)</f>
        <v>30</v>
      </c>
      <c r="O50" s="18">
        <f>O64</f>
        <v>60</v>
      </c>
      <c r="P50" s="18">
        <f>SUM(P52:P56)+SUM(P58:P59)</f>
        <v>285</v>
      </c>
      <c r="Q50" s="18">
        <f>SUM(Q52:Q59)+SUM(Q64:Q65)</f>
        <v>42</v>
      </c>
      <c r="R50" s="18">
        <f t="shared" ref="R50:V50" si="36">SUM(R52:R59)+SUM(R64:R65)</f>
        <v>0</v>
      </c>
      <c r="S50" s="18">
        <f t="shared" si="36"/>
        <v>0</v>
      </c>
      <c r="T50" s="18">
        <f t="shared" si="36"/>
        <v>0</v>
      </c>
      <c r="U50" s="18">
        <f t="shared" si="36"/>
        <v>0</v>
      </c>
      <c r="V50" s="18">
        <f t="shared" si="36"/>
        <v>0</v>
      </c>
      <c r="W50" s="18">
        <f>SUM(W52:W56)+SUM(W64:W65)</f>
        <v>90</v>
      </c>
      <c r="X50" s="18">
        <f>SUM(X52:X56)+SUM(X64:X65)</f>
        <v>75</v>
      </c>
      <c r="Y50" s="18">
        <f t="shared" ref="Y50:AC50" si="37">SUM(Y52:Y59)+SUM(Y64:Y65)</f>
        <v>0</v>
      </c>
      <c r="Z50" s="18">
        <f>Z64</f>
        <v>30</v>
      </c>
      <c r="AA50" s="18">
        <f t="shared" si="37"/>
        <v>14</v>
      </c>
      <c r="AB50" s="18">
        <f>SUM(AB52:AB59)+SUM(AB64:AB65)</f>
        <v>90</v>
      </c>
      <c r="AC50" s="18">
        <f t="shared" si="37"/>
        <v>0</v>
      </c>
      <c r="AD50" s="18">
        <f>SUM(AD52:AD59)+SUM(AD64:AD65)</f>
        <v>30</v>
      </c>
      <c r="AE50" s="18">
        <f ca="1">SUM(AE50:AE62)</f>
        <v>0</v>
      </c>
      <c r="AF50" s="18">
        <f>SUM(AF52:AF59)+SUM(AF64:AF65)</f>
        <v>28</v>
      </c>
    </row>
    <row r="51" spans="1:32" s="121" customFormat="1" ht="2.25" customHeight="1">
      <c r="A51" s="120"/>
      <c r="B51" s="381"/>
      <c r="C51" s="295"/>
      <c r="D51" s="168"/>
      <c r="E51" s="168"/>
      <c r="F51" s="169"/>
      <c r="G51" s="169"/>
      <c r="H51" s="169"/>
      <c r="I51" s="169"/>
      <c r="J51" s="169"/>
      <c r="K51" s="169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</row>
    <row r="52" spans="1:32" s="194" customFormat="1" ht="24" customHeight="1">
      <c r="A52" s="191"/>
      <c r="B52" s="381"/>
      <c r="C52" s="296"/>
      <c r="D52" s="305"/>
      <c r="E52" s="215"/>
      <c r="F52" s="294" t="s">
        <v>38</v>
      </c>
      <c r="G52" s="349"/>
      <c r="H52" s="349"/>
      <c r="I52" s="192">
        <v>21</v>
      </c>
      <c r="J52" s="292" t="s">
        <v>63</v>
      </c>
      <c r="K52" s="293"/>
      <c r="L52" s="24">
        <f t="shared" ref="L52:L63" si="38">R52+W52+AB52</f>
        <v>30</v>
      </c>
      <c r="M52" s="24">
        <f t="shared" ref="M52:M63" si="39">S52+X52+AC52</f>
        <v>30</v>
      </c>
      <c r="N52" s="24">
        <f t="shared" ref="N52:N63" si="40">T52+Y52+AD52</f>
        <v>0</v>
      </c>
      <c r="O52" s="24">
        <f t="shared" ref="O52:O63" si="41">U52+Z52+AE52</f>
        <v>0</v>
      </c>
      <c r="P52" s="24">
        <f t="shared" ref="P52:P63" si="42">SUM(L52:O52)</f>
        <v>60</v>
      </c>
      <c r="Q52" s="193">
        <f t="shared" ref="Q52:Q65" si="43">SUMIF($R$7:$AF$7,Q$7,$R52:$AF52)</f>
        <v>3</v>
      </c>
      <c r="R52" s="244"/>
      <c r="S52" s="245"/>
      <c r="T52" s="245"/>
      <c r="U52" s="246"/>
      <c r="V52" s="247"/>
      <c r="W52" s="223">
        <v>30</v>
      </c>
      <c r="X52" s="65">
        <v>30</v>
      </c>
      <c r="Y52" s="65"/>
      <c r="Z52" s="248"/>
      <c r="AA52" s="249">
        <v>3</v>
      </c>
      <c r="AB52" s="68"/>
      <c r="AC52" s="65"/>
      <c r="AD52" s="65"/>
      <c r="AE52" s="248"/>
      <c r="AF52" s="249"/>
    </row>
    <row r="53" spans="1:32" s="194" customFormat="1" ht="24" customHeight="1">
      <c r="A53" s="191"/>
      <c r="B53" s="381"/>
      <c r="C53" s="296"/>
      <c r="D53" s="306"/>
      <c r="E53" s="215"/>
      <c r="F53" s="349"/>
      <c r="G53" s="349"/>
      <c r="H53" s="349"/>
      <c r="I53" s="192">
        <v>22</v>
      </c>
      <c r="J53" s="292" t="s">
        <v>64</v>
      </c>
      <c r="K53" s="293"/>
      <c r="L53" s="24">
        <f t="shared" si="38"/>
        <v>15</v>
      </c>
      <c r="M53" s="24">
        <f t="shared" si="39"/>
        <v>0</v>
      </c>
      <c r="N53" s="24">
        <f t="shared" si="40"/>
        <v>15</v>
      </c>
      <c r="O53" s="24">
        <f t="shared" si="41"/>
        <v>0</v>
      </c>
      <c r="P53" s="24">
        <f t="shared" si="42"/>
        <v>30</v>
      </c>
      <c r="Q53" s="193">
        <f t="shared" si="43"/>
        <v>3</v>
      </c>
      <c r="R53" s="244"/>
      <c r="S53" s="245"/>
      <c r="T53" s="245"/>
      <c r="U53" s="246"/>
      <c r="V53" s="247"/>
      <c r="W53" s="68"/>
      <c r="X53" s="65"/>
      <c r="Y53" s="65"/>
      <c r="Z53" s="246"/>
      <c r="AA53" s="249"/>
      <c r="AB53" s="68">
        <v>15</v>
      </c>
      <c r="AC53" s="65"/>
      <c r="AD53" s="65">
        <v>15</v>
      </c>
      <c r="AE53" s="246"/>
      <c r="AF53" s="249">
        <v>3</v>
      </c>
    </row>
    <row r="54" spans="1:32" s="194" customFormat="1" ht="24" customHeight="1">
      <c r="A54" s="191"/>
      <c r="B54" s="381"/>
      <c r="C54" s="296"/>
      <c r="D54" s="306"/>
      <c r="E54" s="212"/>
      <c r="F54" s="349"/>
      <c r="G54" s="349"/>
      <c r="H54" s="349"/>
      <c r="I54" s="192">
        <v>23</v>
      </c>
      <c r="J54" s="197" t="s">
        <v>66</v>
      </c>
      <c r="K54" s="198"/>
      <c r="L54" s="24">
        <f t="shared" si="38"/>
        <v>30</v>
      </c>
      <c r="M54" s="24">
        <f t="shared" si="39"/>
        <v>0</v>
      </c>
      <c r="N54" s="24">
        <f t="shared" si="40"/>
        <v>0</v>
      </c>
      <c r="O54" s="24">
        <f t="shared" si="41"/>
        <v>0</v>
      </c>
      <c r="P54" s="24">
        <f t="shared" si="42"/>
        <v>30</v>
      </c>
      <c r="Q54" s="193">
        <f t="shared" si="43"/>
        <v>2</v>
      </c>
      <c r="R54" s="250"/>
      <c r="S54" s="245"/>
      <c r="T54" s="245"/>
      <c r="U54" s="246"/>
      <c r="V54" s="247"/>
      <c r="W54" s="244"/>
      <c r="X54" s="245"/>
      <c r="Y54" s="245"/>
      <c r="Z54" s="246"/>
      <c r="AA54" s="247"/>
      <c r="AB54" s="223">
        <v>30</v>
      </c>
      <c r="AC54" s="245"/>
      <c r="AD54" s="245"/>
      <c r="AE54" s="246"/>
      <c r="AF54" s="249">
        <v>2</v>
      </c>
    </row>
    <row r="55" spans="1:32" s="194" customFormat="1" ht="24" customHeight="1">
      <c r="A55" s="191"/>
      <c r="B55" s="381"/>
      <c r="C55" s="296"/>
      <c r="D55" s="306"/>
      <c r="E55" s="208"/>
      <c r="F55" s="349"/>
      <c r="G55" s="349"/>
      <c r="H55" s="349"/>
      <c r="I55" s="192">
        <v>24</v>
      </c>
      <c r="J55" s="292" t="s">
        <v>65</v>
      </c>
      <c r="K55" s="293"/>
      <c r="L55" s="24">
        <f t="shared" si="38"/>
        <v>30</v>
      </c>
      <c r="M55" s="24">
        <f t="shared" si="39"/>
        <v>15</v>
      </c>
      <c r="N55" s="24">
        <f t="shared" si="40"/>
        <v>0</v>
      </c>
      <c r="O55" s="24">
        <f t="shared" si="41"/>
        <v>0</v>
      </c>
      <c r="P55" s="24">
        <f t="shared" si="42"/>
        <v>45</v>
      </c>
      <c r="Q55" s="193">
        <f t="shared" si="43"/>
        <v>3</v>
      </c>
      <c r="R55" s="250"/>
      <c r="S55" s="245"/>
      <c r="T55" s="245"/>
      <c r="U55" s="246"/>
      <c r="V55" s="247"/>
      <c r="W55" s="68">
        <v>30</v>
      </c>
      <c r="X55" s="65">
        <v>15</v>
      </c>
      <c r="Y55" s="245"/>
      <c r="Z55" s="246"/>
      <c r="AA55" s="249">
        <v>3</v>
      </c>
      <c r="AB55" s="68"/>
      <c r="AC55" s="65"/>
      <c r="AD55" s="245"/>
      <c r="AE55" s="246"/>
      <c r="AF55" s="249"/>
    </row>
    <row r="56" spans="1:32" ht="39.75" customHeight="1">
      <c r="B56" s="381"/>
      <c r="C56" s="296"/>
      <c r="D56" s="306"/>
      <c r="E56" s="212"/>
      <c r="F56" s="294" t="s">
        <v>39</v>
      </c>
      <c r="G56" s="349"/>
      <c r="H56" s="349"/>
      <c r="I56" s="192">
        <v>26</v>
      </c>
      <c r="J56" s="195" t="s">
        <v>67</v>
      </c>
      <c r="K56" s="196"/>
      <c r="L56" s="24">
        <f t="shared" si="38"/>
        <v>30</v>
      </c>
      <c r="M56" s="24">
        <f t="shared" si="39"/>
        <v>30</v>
      </c>
      <c r="N56" s="24">
        <f t="shared" si="40"/>
        <v>0</v>
      </c>
      <c r="O56" s="24">
        <f t="shared" si="41"/>
        <v>0</v>
      </c>
      <c r="P56" s="24">
        <f t="shared" si="42"/>
        <v>60</v>
      </c>
      <c r="Q56" s="193">
        <f t="shared" si="43"/>
        <v>3</v>
      </c>
      <c r="R56" s="65"/>
      <c r="S56" s="65"/>
      <c r="T56" s="65"/>
      <c r="U56" s="248"/>
      <c r="V56" s="249"/>
      <c r="W56" s="68">
        <v>30</v>
      </c>
      <c r="X56" s="65">
        <v>30</v>
      </c>
      <c r="Y56" s="65"/>
      <c r="Z56" s="248"/>
      <c r="AA56" s="249">
        <v>3</v>
      </c>
      <c r="AB56" s="68"/>
      <c r="AC56" s="65"/>
      <c r="AD56" s="65"/>
      <c r="AE56" s="248"/>
      <c r="AF56" s="249"/>
    </row>
    <row r="57" spans="1:32" ht="24" customHeight="1">
      <c r="B57" s="381"/>
      <c r="C57" s="296"/>
      <c r="D57" s="306"/>
      <c r="E57" s="212"/>
      <c r="F57" s="349"/>
      <c r="G57" s="349"/>
      <c r="H57" s="349"/>
      <c r="I57" s="192">
        <v>27</v>
      </c>
      <c r="J57" s="292" t="s">
        <v>68</v>
      </c>
      <c r="K57" s="293"/>
      <c r="L57" s="24">
        <f t="shared" si="38"/>
        <v>30</v>
      </c>
      <c r="M57" s="24">
        <f t="shared" si="39"/>
        <v>15</v>
      </c>
      <c r="N57" s="24">
        <f t="shared" si="40"/>
        <v>0</v>
      </c>
      <c r="O57" s="24">
        <f t="shared" si="41"/>
        <v>0</v>
      </c>
      <c r="P57" s="24">
        <f t="shared" si="42"/>
        <v>45</v>
      </c>
      <c r="Q57" s="193">
        <f t="shared" si="43"/>
        <v>3</v>
      </c>
      <c r="R57" s="65"/>
      <c r="S57" s="65"/>
      <c r="T57" s="65"/>
      <c r="U57" s="248"/>
      <c r="V57" s="249"/>
      <c r="W57" s="223">
        <v>30</v>
      </c>
      <c r="X57" s="65">
        <v>15</v>
      </c>
      <c r="Y57" s="65"/>
      <c r="Z57" s="248"/>
      <c r="AA57" s="249">
        <v>3</v>
      </c>
      <c r="AB57" s="68"/>
      <c r="AC57" s="65"/>
      <c r="AD57" s="65"/>
      <c r="AE57" s="248"/>
      <c r="AF57" s="249"/>
    </row>
    <row r="58" spans="1:32" ht="24" customHeight="1">
      <c r="B58" s="381"/>
      <c r="C58" s="296"/>
      <c r="D58" s="306"/>
      <c r="E58" s="208"/>
      <c r="F58" s="349"/>
      <c r="G58" s="349"/>
      <c r="H58" s="349"/>
      <c r="I58" s="192">
        <v>28</v>
      </c>
      <c r="J58" s="279" t="s">
        <v>69</v>
      </c>
      <c r="K58" s="280"/>
      <c r="L58" s="24">
        <f t="shared" si="38"/>
        <v>30</v>
      </c>
      <c r="M58" s="24">
        <f t="shared" si="39"/>
        <v>0</v>
      </c>
      <c r="N58" s="24">
        <f t="shared" si="40"/>
        <v>0</v>
      </c>
      <c r="O58" s="24">
        <f t="shared" si="41"/>
        <v>0</v>
      </c>
      <c r="P58" s="24">
        <f t="shared" si="42"/>
        <v>30</v>
      </c>
      <c r="Q58" s="193">
        <f t="shared" si="43"/>
        <v>2</v>
      </c>
      <c r="R58" s="65"/>
      <c r="S58" s="65"/>
      <c r="T58" s="65"/>
      <c r="U58" s="248"/>
      <c r="V58" s="249"/>
      <c r="W58" s="68"/>
      <c r="X58" s="65"/>
      <c r="Y58" s="65"/>
      <c r="Z58" s="248"/>
      <c r="AA58" s="249"/>
      <c r="AB58" s="223">
        <v>30</v>
      </c>
      <c r="AC58" s="65"/>
      <c r="AD58" s="65"/>
      <c r="AE58" s="248"/>
      <c r="AF58" s="249">
        <v>2</v>
      </c>
    </row>
    <row r="59" spans="1:32" ht="24" customHeight="1">
      <c r="B59" s="381"/>
      <c r="C59" s="296"/>
      <c r="D59" s="306"/>
      <c r="E59" s="212"/>
      <c r="F59" s="349"/>
      <c r="G59" s="349"/>
      <c r="H59" s="349"/>
      <c r="I59" s="192">
        <v>29</v>
      </c>
      <c r="J59" s="279" t="s">
        <v>70</v>
      </c>
      <c r="K59" s="280"/>
      <c r="L59" s="24">
        <f t="shared" si="38"/>
        <v>15</v>
      </c>
      <c r="M59" s="24">
        <f t="shared" si="39"/>
        <v>0</v>
      </c>
      <c r="N59" s="24">
        <f t="shared" si="40"/>
        <v>15</v>
      </c>
      <c r="O59" s="24">
        <f t="shared" si="41"/>
        <v>0</v>
      </c>
      <c r="P59" s="24">
        <f t="shared" si="42"/>
        <v>30</v>
      </c>
      <c r="Q59" s="193">
        <f t="shared" si="43"/>
        <v>3</v>
      </c>
      <c r="R59" s="65"/>
      <c r="S59" s="65"/>
      <c r="T59" s="65"/>
      <c r="U59" s="248"/>
      <c r="V59" s="249"/>
      <c r="W59" s="68"/>
      <c r="X59" s="65"/>
      <c r="Y59" s="65"/>
      <c r="Z59" s="248"/>
      <c r="AA59" s="249"/>
      <c r="AB59" s="68">
        <v>15</v>
      </c>
      <c r="AC59" s="65"/>
      <c r="AD59" s="65">
        <v>15</v>
      </c>
      <c r="AE59" s="248"/>
      <c r="AF59" s="249">
        <v>3</v>
      </c>
    </row>
    <row r="60" spans="1:32" ht="24" customHeight="1">
      <c r="B60" s="381"/>
      <c r="C60" s="296"/>
      <c r="D60" s="306"/>
      <c r="E60" s="215"/>
      <c r="F60" s="294" t="s">
        <v>40</v>
      </c>
      <c r="G60" s="349"/>
      <c r="H60" s="349"/>
      <c r="I60" s="192">
        <v>30</v>
      </c>
      <c r="J60" s="292" t="s">
        <v>75</v>
      </c>
      <c r="K60" s="293"/>
      <c r="L60" s="24">
        <f t="shared" si="38"/>
        <v>30</v>
      </c>
      <c r="M60" s="24">
        <f t="shared" si="39"/>
        <v>30</v>
      </c>
      <c r="N60" s="24">
        <f t="shared" si="40"/>
        <v>0</v>
      </c>
      <c r="O60" s="24">
        <f t="shared" si="41"/>
        <v>0</v>
      </c>
      <c r="P60" s="24">
        <f t="shared" si="42"/>
        <v>60</v>
      </c>
      <c r="Q60" s="207">
        <f t="shared" si="43"/>
        <v>3</v>
      </c>
      <c r="R60" s="251"/>
      <c r="S60" s="251"/>
      <c r="T60" s="251"/>
      <c r="U60" s="252"/>
      <c r="V60" s="253"/>
      <c r="W60" s="254">
        <v>30</v>
      </c>
      <c r="X60" s="65">
        <v>30</v>
      </c>
      <c r="Y60" s="251"/>
      <c r="Z60" s="252"/>
      <c r="AA60" s="253">
        <v>3</v>
      </c>
      <c r="AB60" s="68"/>
      <c r="AC60" s="251"/>
      <c r="AD60" s="251"/>
      <c r="AE60" s="252"/>
      <c r="AF60" s="253"/>
    </row>
    <row r="61" spans="1:32" ht="24" customHeight="1">
      <c r="B61" s="381"/>
      <c r="C61" s="296"/>
      <c r="D61" s="306"/>
      <c r="E61" s="215"/>
      <c r="F61" s="349"/>
      <c r="G61" s="349"/>
      <c r="H61" s="349"/>
      <c r="I61" s="192">
        <v>31</v>
      </c>
      <c r="J61" s="350" t="s">
        <v>94</v>
      </c>
      <c r="K61" s="351"/>
      <c r="L61" s="24">
        <f t="shared" si="38"/>
        <v>15</v>
      </c>
      <c r="M61" s="24">
        <f t="shared" si="39"/>
        <v>0</v>
      </c>
      <c r="N61" s="24">
        <f t="shared" si="40"/>
        <v>15</v>
      </c>
      <c r="O61" s="24">
        <f t="shared" si="41"/>
        <v>0</v>
      </c>
      <c r="P61" s="24">
        <f t="shared" si="42"/>
        <v>30</v>
      </c>
      <c r="Q61" s="207">
        <f t="shared" si="43"/>
        <v>3</v>
      </c>
      <c r="R61" s="251"/>
      <c r="S61" s="251"/>
      <c r="T61" s="251"/>
      <c r="U61" s="252"/>
      <c r="V61" s="253"/>
      <c r="W61" s="254"/>
      <c r="X61" s="251"/>
      <c r="Y61" s="251"/>
      <c r="Z61" s="252"/>
      <c r="AA61" s="253"/>
      <c r="AB61" s="254">
        <v>15</v>
      </c>
      <c r="AC61" s="251"/>
      <c r="AD61" s="251">
        <v>15</v>
      </c>
      <c r="AE61" s="252"/>
      <c r="AF61" s="253">
        <v>3</v>
      </c>
    </row>
    <row r="62" spans="1:32" ht="24" customHeight="1">
      <c r="B62" s="381"/>
      <c r="C62" s="296"/>
      <c r="D62" s="306"/>
      <c r="E62" s="215"/>
      <c r="F62" s="349"/>
      <c r="G62" s="349"/>
      <c r="H62" s="349"/>
      <c r="I62" s="192">
        <v>32</v>
      </c>
      <c r="J62" s="260" t="s">
        <v>45</v>
      </c>
      <c r="K62" s="261"/>
      <c r="L62" s="24">
        <f t="shared" si="38"/>
        <v>30</v>
      </c>
      <c r="M62" s="24">
        <f t="shared" si="39"/>
        <v>0</v>
      </c>
      <c r="N62" s="24">
        <f t="shared" si="40"/>
        <v>0</v>
      </c>
      <c r="O62" s="24">
        <f t="shared" si="41"/>
        <v>0</v>
      </c>
      <c r="P62" s="24">
        <f t="shared" si="42"/>
        <v>30</v>
      </c>
      <c r="Q62" s="207">
        <f t="shared" si="43"/>
        <v>2</v>
      </c>
      <c r="R62" s="251"/>
      <c r="S62" s="251"/>
      <c r="T62" s="251"/>
      <c r="U62" s="252"/>
      <c r="V62" s="253"/>
      <c r="W62" s="254"/>
      <c r="X62" s="251"/>
      <c r="Y62" s="251"/>
      <c r="Z62" s="252"/>
      <c r="AA62" s="253"/>
      <c r="AB62" s="223">
        <v>30</v>
      </c>
      <c r="AC62" s="251"/>
      <c r="AD62" s="65"/>
      <c r="AE62" s="252"/>
      <c r="AF62" s="253">
        <v>2</v>
      </c>
    </row>
    <row r="63" spans="1:32" ht="24" customHeight="1">
      <c r="B63" s="381"/>
      <c r="C63" s="296"/>
      <c r="D63" s="306"/>
      <c r="E63" s="189"/>
      <c r="F63" s="349"/>
      <c r="G63" s="349"/>
      <c r="H63" s="349"/>
      <c r="I63" s="192">
        <v>33</v>
      </c>
      <c r="J63" s="292" t="s">
        <v>29</v>
      </c>
      <c r="K63" s="293"/>
      <c r="L63" s="24">
        <f t="shared" si="38"/>
        <v>30</v>
      </c>
      <c r="M63" s="24">
        <f t="shared" si="39"/>
        <v>15</v>
      </c>
      <c r="N63" s="24">
        <f t="shared" si="40"/>
        <v>0</v>
      </c>
      <c r="O63" s="24">
        <f t="shared" si="41"/>
        <v>0</v>
      </c>
      <c r="P63" s="24">
        <f t="shared" si="42"/>
        <v>45</v>
      </c>
      <c r="Q63" s="207">
        <f t="shared" si="43"/>
        <v>3</v>
      </c>
      <c r="R63" s="251"/>
      <c r="S63" s="251"/>
      <c r="T63" s="251"/>
      <c r="U63" s="252"/>
      <c r="V63" s="253"/>
      <c r="W63" s="223">
        <v>30</v>
      </c>
      <c r="X63" s="251">
        <v>15</v>
      </c>
      <c r="Y63" s="251"/>
      <c r="Z63" s="252"/>
      <c r="AA63" s="253">
        <v>3</v>
      </c>
      <c r="AB63" s="254"/>
      <c r="AC63" s="251"/>
      <c r="AD63" s="251"/>
      <c r="AE63" s="252"/>
      <c r="AF63" s="253"/>
    </row>
    <row r="64" spans="1:32" ht="24" customHeight="1">
      <c r="B64" s="381"/>
      <c r="C64" s="296"/>
      <c r="D64" s="306"/>
      <c r="E64" s="205"/>
      <c r="F64" s="294" t="s">
        <v>41</v>
      </c>
      <c r="G64" s="294"/>
      <c r="H64" s="294"/>
      <c r="I64" s="192">
        <v>34</v>
      </c>
      <c r="J64" s="195" t="s">
        <v>30</v>
      </c>
      <c r="K64" s="196"/>
      <c r="L64" s="24">
        <f>R64+W64+AB64</f>
        <v>0</v>
      </c>
      <c r="M64" s="24">
        <f>S64+X64+AC64</f>
        <v>0</v>
      </c>
      <c r="N64" s="24">
        <f>T64+Y64+AD64</f>
        <v>0</v>
      </c>
      <c r="O64" s="24">
        <f>U64+Z64+AE64</f>
        <v>60</v>
      </c>
      <c r="P64" s="24">
        <f>SUM(L64:O64)</f>
        <v>60</v>
      </c>
      <c r="Q64" s="13">
        <f t="shared" si="43"/>
        <v>4</v>
      </c>
      <c r="R64" s="255"/>
      <c r="S64" s="255"/>
      <c r="T64" s="255"/>
      <c r="U64" s="256"/>
      <c r="V64" s="257"/>
      <c r="W64" s="255"/>
      <c r="X64" s="255"/>
      <c r="Y64" s="255"/>
      <c r="Z64" s="256">
        <v>30</v>
      </c>
      <c r="AA64" s="257">
        <v>2</v>
      </c>
      <c r="AB64" s="255"/>
      <c r="AC64" s="255"/>
      <c r="AD64" s="255"/>
      <c r="AE64" s="256">
        <v>30</v>
      </c>
      <c r="AF64" s="257">
        <v>2</v>
      </c>
    </row>
    <row r="65" spans="1:32" ht="24" customHeight="1">
      <c r="B65" s="381"/>
      <c r="C65" s="296"/>
      <c r="D65" s="306"/>
      <c r="E65" s="205"/>
      <c r="F65" s="294"/>
      <c r="G65" s="294"/>
      <c r="H65" s="294"/>
      <c r="I65" s="192">
        <v>35</v>
      </c>
      <c r="J65" s="350" t="s">
        <v>27</v>
      </c>
      <c r="K65" s="351"/>
      <c r="L65" s="24">
        <f t="shared" ref="L65" si="44">R65+W65+AB65</f>
        <v>0</v>
      </c>
      <c r="M65" s="24">
        <f t="shared" ref="M65" si="45">S65+X65+AC65</f>
        <v>0</v>
      </c>
      <c r="N65" s="24">
        <f t="shared" ref="N65" si="46">T65+Y65+AD65</f>
        <v>0</v>
      </c>
      <c r="O65" s="24">
        <f t="shared" ref="O65" si="47">U65+Z65+AE65</f>
        <v>0</v>
      </c>
      <c r="P65" s="24">
        <f t="shared" ref="P65" si="48">SUM(L65:O65)</f>
        <v>0</v>
      </c>
      <c r="Q65" s="113">
        <f t="shared" si="43"/>
        <v>16</v>
      </c>
      <c r="R65" s="234"/>
      <c r="S65" s="234"/>
      <c r="T65" s="234"/>
      <c r="U65" s="258"/>
      <c r="V65" s="259"/>
      <c r="W65" s="234"/>
      <c r="X65" s="234"/>
      <c r="Y65" s="234"/>
      <c r="Z65" s="258"/>
      <c r="AA65" s="259"/>
      <c r="AB65" s="234"/>
      <c r="AC65" s="234"/>
      <c r="AD65" s="234"/>
      <c r="AE65" s="258"/>
      <c r="AF65" s="259">
        <v>16</v>
      </c>
    </row>
    <row r="66" spans="1:32" ht="4.5" customHeight="1">
      <c r="B66" s="381"/>
      <c r="C66" s="296"/>
      <c r="D66" s="306"/>
      <c r="E66" s="204"/>
      <c r="F66" s="199"/>
      <c r="G66" s="200"/>
      <c r="H66" s="199"/>
      <c r="I66" s="169"/>
      <c r="J66" s="169"/>
      <c r="K66" s="169"/>
      <c r="L66" s="123"/>
      <c r="M66" s="123"/>
      <c r="N66" s="123"/>
      <c r="O66" s="123"/>
      <c r="P66" s="123"/>
      <c r="Q66" s="110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</row>
    <row r="67" spans="1:32" ht="6" customHeight="1">
      <c r="B67" s="382"/>
      <c r="C67" s="297"/>
      <c r="D67" s="357"/>
      <c r="E67" s="201"/>
      <c r="F67" s="206"/>
      <c r="G67" s="185"/>
      <c r="H67" s="170"/>
      <c r="I67" s="171"/>
      <c r="J67" s="171"/>
      <c r="K67" s="172"/>
      <c r="L67" s="22"/>
      <c r="M67" s="22"/>
      <c r="N67" s="22"/>
      <c r="O67" s="22"/>
      <c r="P67" s="112"/>
      <c r="Q67" s="13"/>
      <c r="R67" s="47"/>
      <c r="S67" s="42"/>
      <c r="T67" s="42"/>
      <c r="U67" s="21"/>
      <c r="V67" s="40"/>
      <c r="W67" s="47"/>
      <c r="X67" s="42"/>
      <c r="Y67" s="42"/>
      <c r="Z67" s="21"/>
      <c r="AA67" s="40"/>
      <c r="AB67" s="47"/>
      <c r="AC67" s="42"/>
      <c r="AD67" s="42"/>
      <c r="AE67" s="21"/>
      <c r="AF67" s="40"/>
    </row>
    <row r="68" spans="1:32" ht="4.5" customHeight="1">
      <c r="B68" s="177"/>
      <c r="C68" s="177"/>
      <c r="D68" s="178"/>
      <c r="E68" s="178"/>
      <c r="F68" s="179"/>
      <c r="G68" s="179"/>
      <c r="H68" s="179"/>
      <c r="I68" s="179"/>
      <c r="J68" s="179"/>
      <c r="K68" s="179"/>
      <c r="L68" s="123"/>
      <c r="M68" s="123"/>
      <c r="N68" s="123"/>
      <c r="O68" s="123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</row>
    <row r="69" spans="1:32" ht="24.95" customHeight="1">
      <c r="A69" s="180"/>
      <c r="B69" s="364" t="s">
        <v>78</v>
      </c>
      <c r="C69" s="365"/>
      <c r="D69" s="365"/>
      <c r="E69" s="365"/>
      <c r="F69" s="365"/>
      <c r="G69" s="365"/>
      <c r="H69" s="365"/>
      <c r="I69" s="365"/>
      <c r="J69" s="365"/>
      <c r="K69" s="366"/>
      <c r="L69" s="78">
        <f>L8+L15+L23+L31+L50</f>
        <v>480</v>
      </c>
      <c r="M69" s="173">
        <f>M8+M15+M23+M31+M50</f>
        <v>225</v>
      </c>
      <c r="N69" s="173">
        <f>N8+N15+N23+N31+N50</f>
        <v>90</v>
      </c>
      <c r="O69" s="173">
        <f>O8+O15+O23+O31+O50</f>
        <v>210</v>
      </c>
      <c r="P69" s="362">
        <f>SUM(L69:O69)</f>
        <v>1005</v>
      </c>
      <c r="Q69" s="360">
        <f>Q50+Q31+Q23+Q15+Q8</f>
        <v>90</v>
      </c>
      <c r="R69" s="173">
        <f>(R8+R15+R23+R31+R50)/15</f>
        <v>12</v>
      </c>
      <c r="S69" s="173">
        <f>(S8+S15+S23+S31+S50)/15</f>
        <v>7</v>
      </c>
      <c r="T69" s="173">
        <f>(T8+T15+T23+T31+T50)/15</f>
        <v>4</v>
      </c>
      <c r="U69" s="173">
        <f>(U8+U15+U23+U31+U50)/15</f>
        <v>3</v>
      </c>
      <c r="V69" s="342">
        <f>V8+V15+V23+V31+V50</f>
        <v>30</v>
      </c>
      <c r="W69" s="173">
        <f>(W8+W15+W23+W31+W50)/15</f>
        <v>13</v>
      </c>
      <c r="X69" s="173">
        <f>(X8+X15+X23+X31+X50)/15</f>
        <v>7</v>
      </c>
      <c r="Y69" s="173">
        <f>(Y8+Y15+Y23+Y31+Y50)/15</f>
        <v>0</v>
      </c>
      <c r="Z69" s="173">
        <f>(Z8+Z15+Z23+Z31+Z50)/15</f>
        <v>9</v>
      </c>
      <c r="AA69" s="342">
        <f>AA8+AA15+AA23+AA31+AA50+SUM(AA67:AA67)</f>
        <v>30</v>
      </c>
      <c r="AB69" s="173">
        <f>(AB8+AB15+AB23+AB31+AB50)/15</f>
        <v>8</v>
      </c>
      <c r="AC69" s="173">
        <f>(AC8+AC15+AC23+AC31+AC50)/15</f>
        <v>0</v>
      </c>
      <c r="AD69" s="173">
        <f>(AD8+AD15+AD23+AD31+AD50)/15</f>
        <v>2</v>
      </c>
      <c r="AE69" s="173">
        <f ca="1">(AE8+AE15+AE23+AE31+AE50)/15</f>
        <v>3</v>
      </c>
      <c r="AF69" s="342">
        <f>AF8+AF15+AF23+AF31+AF50</f>
        <v>30</v>
      </c>
    </row>
    <row r="70" spans="1:32" ht="24.95" customHeight="1">
      <c r="A70" s="180"/>
      <c r="B70" s="367" t="s">
        <v>79</v>
      </c>
      <c r="C70" s="368"/>
      <c r="D70" s="368"/>
      <c r="E70" s="368"/>
      <c r="F70" s="368"/>
      <c r="G70" s="368"/>
      <c r="H70" s="368"/>
      <c r="I70" s="368"/>
      <c r="J70" s="368"/>
      <c r="K70" s="369"/>
      <c r="L70" s="344" t="s">
        <v>95</v>
      </c>
      <c r="M70" s="345"/>
      <c r="N70" s="345"/>
      <c r="O70" s="345"/>
      <c r="P70" s="363"/>
      <c r="Q70" s="361"/>
      <c r="R70" s="339">
        <f>SUM(R69:U69)</f>
        <v>26</v>
      </c>
      <c r="S70" s="340"/>
      <c r="T70" s="340"/>
      <c r="U70" s="341"/>
      <c r="V70" s="343"/>
      <c r="W70" s="339">
        <f>SUM(W69:Z69)</f>
        <v>29</v>
      </c>
      <c r="X70" s="340"/>
      <c r="Y70" s="340"/>
      <c r="Z70" s="341"/>
      <c r="AA70" s="343"/>
      <c r="AB70" s="339">
        <f ca="1">SUM(AB69:AE69)</f>
        <v>12</v>
      </c>
      <c r="AC70" s="340"/>
      <c r="AD70" s="340"/>
      <c r="AE70" s="341"/>
      <c r="AF70" s="343"/>
    </row>
    <row r="71" spans="1:32" ht="24.95" customHeight="1">
      <c r="A71" s="180"/>
      <c r="B71" s="375" t="s">
        <v>80</v>
      </c>
      <c r="C71" s="376"/>
      <c r="D71" s="376"/>
      <c r="E71" s="376"/>
      <c r="F71" s="376"/>
      <c r="G71" s="376"/>
      <c r="H71" s="376"/>
      <c r="I71" s="376"/>
      <c r="J71" s="376"/>
      <c r="K71" s="377"/>
      <c r="L71" s="36"/>
      <c r="M71" s="26"/>
      <c r="N71" s="26"/>
      <c r="O71" s="26"/>
      <c r="P71" s="26"/>
      <c r="Q71" s="26"/>
      <c r="R71" s="30">
        <v>3</v>
      </c>
      <c r="S71" s="36" t="s">
        <v>24</v>
      </c>
      <c r="T71" s="26"/>
      <c r="U71" s="26"/>
      <c r="V71" s="26"/>
      <c r="W71" s="30">
        <v>2</v>
      </c>
      <c r="X71" s="36" t="s">
        <v>24</v>
      </c>
      <c r="Y71" s="26"/>
      <c r="Z71" s="26"/>
      <c r="AA71" s="26"/>
      <c r="AB71" s="30">
        <v>2</v>
      </c>
      <c r="AC71" s="36" t="s">
        <v>24</v>
      </c>
      <c r="AD71" s="26"/>
      <c r="AE71" s="26"/>
      <c r="AF71" s="26"/>
    </row>
    <row r="72" spans="1:32" ht="20.100000000000001" customHeight="1">
      <c r="F72" s="5"/>
      <c r="G72" s="5"/>
      <c r="H72" s="5"/>
      <c r="I72" s="5"/>
      <c r="J72" s="5"/>
      <c r="K72" s="109"/>
      <c r="L72" s="31">
        <f>L69/P69*100</f>
        <v>47.761194029850742</v>
      </c>
      <c r="M72" s="31">
        <f>M69/P69*100</f>
        <v>22.388059701492537</v>
      </c>
      <c r="N72" s="31">
        <f>N69/P69*100</f>
        <v>8.9552238805970141</v>
      </c>
      <c r="O72" s="31">
        <f>O69/P69*100</f>
        <v>20.8955223880597</v>
      </c>
      <c r="P72" s="32">
        <f>SUM(L72:O72)</f>
        <v>100</v>
      </c>
      <c r="Q72" s="26"/>
      <c r="R72" s="26">
        <v>0</v>
      </c>
      <c r="S72" s="36"/>
      <c r="T72" s="26"/>
      <c r="U72" s="26"/>
      <c r="V72" s="26"/>
      <c r="W72" s="26"/>
      <c r="X72" s="36"/>
      <c r="Y72" s="26"/>
      <c r="Z72" s="26"/>
      <c r="AA72" s="26"/>
      <c r="AB72" s="26"/>
      <c r="AC72" s="36"/>
      <c r="AD72" s="26"/>
      <c r="AE72" s="26"/>
      <c r="AF72" s="26"/>
    </row>
    <row r="73" spans="1:32" ht="40.5" customHeight="1">
      <c r="A73" s="1"/>
      <c r="B73" s="1"/>
      <c r="C73" s="1"/>
      <c r="D73" s="1"/>
      <c r="E73" s="1"/>
      <c r="F73" s="298" t="s">
        <v>83</v>
      </c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6"/>
      <c r="W73" s="26"/>
      <c r="X73" s="36"/>
      <c r="Y73" s="26"/>
      <c r="Z73" s="26"/>
      <c r="AA73" s="26"/>
      <c r="AB73" s="26"/>
      <c r="AC73" s="36"/>
      <c r="AD73" s="26"/>
      <c r="AE73" s="26"/>
      <c r="AF73" s="26"/>
    </row>
    <row r="74" spans="1:32" ht="25.5">
      <c r="A74" s="1"/>
      <c r="B74" s="1"/>
      <c r="C74" s="1"/>
      <c r="D74" s="1"/>
      <c r="E74" s="1"/>
      <c r="F74" s="272" t="s">
        <v>91</v>
      </c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ht="25.5">
      <c r="A75" s="1"/>
      <c r="B75" s="1"/>
      <c r="C75" s="1"/>
      <c r="D75" s="1"/>
      <c r="E75" s="1"/>
      <c r="F75" s="272" t="s">
        <v>92</v>
      </c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ht="25.5">
      <c r="A76" s="1"/>
      <c r="B76" s="1"/>
      <c r="C76" s="1"/>
      <c r="D76" s="1"/>
      <c r="E76" s="1"/>
      <c r="F76" s="272" t="s">
        <v>93</v>
      </c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ht="18">
      <c r="A77" s="1"/>
      <c r="B77" s="1"/>
      <c r="C77" s="1"/>
      <c r="D77" s="1"/>
      <c r="E77" s="1"/>
      <c r="F77" s="5"/>
      <c r="G77" s="5"/>
      <c r="H77" s="5"/>
      <c r="I77" s="5"/>
      <c r="J77" s="5"/>
      <c r="K77" s="5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ht="18">
      <c r="A78" s="1"/>
      <c r="B78" s="1"/>
      <c r="C78" s="1"/>
      <c r="D78" s="1"/>
      <c r="E78" s="1"/>
      <c r="F78" s="19"/>
      <c r="G78" s="19"/>
      <c r="H78" s="19"/>
      <c r="I78" s="19"/>
      <c r="J78" s="19"/>
      <c r="K78" s="19"/>
      <c r="L78" s="25"/>
      <c r="M78" s="25"/>
      <c r="N78" s="25"/>
      <c r="O78" s="25"/>
      <c r="P78" s="25"/>
      <c r="Q78" s="25"/>
      <c r="R78" s="25"/>
      <c r="S78" s="25"/>
      <c r="T78" s="358"/>
      <c r="U78" s="358"/>
      <c r="V78" s="358"/>
      <c r="W78" s="358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ht="18">
      <c r="A79" s="1"/>
      <c r="B79" s="1"/>
      <c r="C79" s="1"/>
      <c r="D79" s="1"/>
      <c r="E79" s="1"/>
      <c r="F79" s="20"/>
      <c r="G79" s="20"/>
      <c r="H79" s="20"/>
      <c r="I79" s="20"/>
      <c r="J79" s="20"/>
      <c r="K79" s="20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</sheetData>
  <mergeCells count="109">
    <mergeCell ref="T78:W78"/>
    <mergeCell ref="F22:K22"/>
    <mergeCell ref="H13:K13"/>
    <mergeCell ref="F24:K24"/>
    <mergeCell ref="Q69:Q70"/>
    <mergeCell ref="P69:P70"/>
    <mergeCell ref="B69:K69"/>
    <mergeCell ref="B70:K70"/>
    <mergeCell ref="J65:K65"/>
    <mergeCell ref="R70:U70"/>
    <mergeCell ref="F10:F13"/>
    <mergeCell ref="H10:K10"/>
    <mergeCell ref="F16:K16"/>
    <mergeCell ref="H26:K26"/>
    <mergeCell ref="H29:K29"/>
    <mergeCell ref="J42:K42"/>
    <mergeCell ref="B71:K71"/>
    <mergeCell ref="B33:B48"/>
    <mergeCell ref="D52:D67"/>
    <mergeCell ref="F43:F48"/>
    <mergeCell ref="B50:B67"/>
    <mergeCell ref="C51:C67"/>
    <mergeCell ref="J60:K60"/>
    <mergeCell ref="J55:K55"/>
    <mergeCell ref="AH26:AH29"/>
    <mergeCell ref="AH45:AH48"/>
    <mergeCell ref="AH10:AH13"/>
    <mergeCell ref="AH33:AH38"/>
    <mergeCell ref="AH39:AH40"/>
    <mergeCell ref="AH18:AH21"/>
    <mergeCell ref="D33:D40"/>
    <mergeCell ref="D45:D48"/>
    <mergeCell ref="J36:K36"/>
    <mergeCell ref="G46:H48"/>
    <mergeCell ref="J43:K43"/>
    <mergeCell ref="J44:K44"/>
    <mergeCell ref="J46:K46"/>
    <mergeCell ref="G43:H45"/>
    <mergeCell ref="G33:H35"/>
    <mergeCell ref="G36:H38"/>
    <mergeCell ref="F33:F38"/>
    <mergeCell ref="F52:H55"/>
    <mergeCell ref="J53:K53"/>
    <mergeCell ref="J52:K52"/>
    <mergeCell ref="J61:K61"/>
    <mergeCell ref="J40:K40"/>
    <mergeCell ref="F56:H59"/>
    <mergeCell ref="F60:H63"/>
    <mergeCell ref="J37:K37"/>
    <mergeCell ref="F50:K50"/>
    <mergeCell ref="J48:K48"/>
    <mergeCell ref="AB6:AF6"/>
    <mergeCell ref="W6:AA6"/>
    <mergeCell ref="R6:V6"/>
    <mergeCell ref="AB70:AE70"/>
    <mergeCell ref="AF69:AF70"/>
    <mergeCell ref="V69:V70"/>
    <mergeCell ref="W70:Z70"/>
    <mergeCell ref="AA69:AA70"/>
    <mergeCell ref="L6:Q6"/>
    <mergeCell ref="L70:O70"/>
    <mergeCell ref="C32:C48"/>
    <mergeCell ref="J59:K59"/>
    <mergeCell ref="F73:U73"/>
    <mergeCell ref="F74:U74"/>
    <mergeCell ref="E6:E7"/>
    <mergeCell ref="D10:D13"/>
    <mergeCell ref="D18:D21"/>
    <mergeCell ref="D26:D29"/>
    <mergeCell ref="B6:D7"/>
    <mergeCell ref="F26:F29"/>
    <mergeCell ref="B10:B13"/>
    <mergeCell ref="F8:K8"/>
    <mergeCell ref="F15:K15"/>
    <mergeCell ref="F23:K23"/>
    <mergeCell ref="C9:C13"/>
    <mergeCell ref="C16:C21"/>
    <mergeCell ref="C24:C29"/>
    <mergeCell ref="B18:B21"/>
    <mergeCell ref="B26:B29"/>
    <mergeCell ref="H21:K21"/>
    <mergeCell ref="H19:K19"/>
    <mergeCell ref="F18:F21"/>
    <mergeCell ref="F6:K7"/>
    <mergeCell ref="F9:K9"/>
    <mergeCell ref="F75:U75"/>
    <mergeCell ref="F76:U76"/>
    <mergeCell ref="H11:K11"/>
    <mergeCell ref="H12:K12"/>
    <mergeCell ref="H27:K27"/>
    <mergeCell ref="H18:K18"/>
    <mergeCell ref="J41:K41"/>
    <mergeCell ref="J33:K33"/>
    <mergeCell ref="F31:K31"/>
    <mergeCell ref="J38:K38"/>
    <mergeCell ref="J39:K39"/>
    <mergeCell ref="G39:H40"/>
    <mergeCell ref="G41:H42"/>
    <mergeCell ref="F39:F42"/>
    <mergeCell ref="J35:K35"/>
    <mergeCell ref="J34:K34"/>
    <mergeCell ref="H20:K20"/>
    <mergeCell ref="H28:K28"/>
    <mergeCell ref="J47:K47"/>
    <mergeCell ref="J63:K63"/>
    <mergeCell ref="F64:H65"/>
    <mergeCell ref="J45:K45"/>
    <mergeCell ref="J57:K57"/>
    <mergeCell ref="J58:K58"/>
  </mergeCells>
  <phoneticPr fontId="0" type="noConversion"/>
  <conditionalFormatting sqref="W71 R71">
    <cfRule type="cellIs" dxfId="6" priority="12" stopIfTrue="1" operator="greaterThan">
      <formula>egz_s</formula>
    </cfRule>
    <cfRule type="cellIs" dxfId="5" priority="13" stopIfTrue="1" operator="greaterThan">
      <formula>egz_r-W$71</formula>
    </cfRule>
  </conditionalFormatting>
  <conditionalFormatting sqref="W70 AB70 R70">
    <cfRule type="cellIs" dxfId="4" priority="14" stopIfTrue="1" operator="greaterThan">
      <formula>max_t</formula>
    </cfRule>
  </conditionalFormatting>
  <conditionalFormatting sqref="V69 AA69 AF69">
    <cfRule type="cellIs" dxfId="3" priority="15" stopIfTrue="1" operator="notEqual">
      <formula>ECTS_s</formula>
    </cfRule>
  </conditionalFormatting>
  <conditionalFormatting sqref="P69:P70">
    <cfRule type="cellIs" dxfId="2" priority="16" stopIfTrue="1" operator="notBetween">
      <formula>min_st*tyg</formula>
      <formula>tyg*max_st</formula>
    </cfRule>
  </conditionalFormatting>
  <conditionalFormatting sqref="AB71">
    <cfRule type="cellIs" dxfId="1" priority="26" stopIfTrue="1" operator="greaterThan">
      <formula>egz_s</formula>
    </cfRule>
    <cfRule type="cellIs" dxfId="0" priority="27" stopIfTrue="1" operator="greaterThan">
      <formula>egz_r-#REF!</formula>
    </cfRule>
  </conditionalFormatting>
  <dataValidations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AB70 R70 W70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AF69:AF70 R9:AF14 R69:U69 V69:V70 AA69:AA70 R24:AF30 R67:AF68 R16:AF22 R32:AF49 W69:Z69 AB69:AE69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3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Plan kierunku</vt:lpstr>
      <vt:lpstr>druk_kier</vt:lpstr>
      <vt:lpstr>druk_podst</vt:lpstr>
      <vt:lpstr>'Plan kierunku'!Print_Area</vt:lpstr>
    </vt:vector>
  </TitlesOfParts>
  <Company>Katedra Mechaniki Precyzyjnej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Dziura</dc:creator>
  <cp:lastModifiedBy>Step</cp:lastModifiedBy>
  <cp:lastPrinted>2016-12-12T09:54:32Z</cp:lastPrinted>
  <dcterms:created xsi:type="dcterms:W3CDTF">2002-04-29T07:10:53Z</dcterms:created>
  <dcterms:modified xsi:type="dcterms:W3CDTF">2017-05-04T14:27:26Z</dcterms:modified>
</cp:coreProperties>
</file>